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C:\Users\Maltak 41\Desktop\טפסים\"/>
    </mc:Choice>
  </mc:AlternateContent>
  <xr:revisionPtr revIDLastSave="0" documentId="8_{E85ED701-EE6E-461A-8F95-505BCF46E0E1}" xr6:coauthVersionLast="36" xr6:coauthVersionMax="36" xr10:uidLastSave="{00000000-0000-0000-0000-000000000000}"/>
  <workbookProtection workbookAlgorithmName="SHA-512" workbookHashValue="ayV5te0v72WIY9iv2LuEHphlMnKR2NoE9tiZRopaDRwEzWTuRRW+7ooW0IDMEL6B+qDbPeDvIaVE/Pl80JseYA==" workbookSaltValue="8AInyvwHQtNjsWMf2tk5eQ==" workbookSpinCount="100000" lockStructure="1"/>
  <bookViews>
    <workbookView showSheetTabs="0" xWindow="-110" yWindow="-110" windowWidth="23260" windowHeight="1258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<sst xmlns="http://schemas.openxmlformats.org/spreadsheetml/2006/main" count="602" uniqueCount="248">
  <si>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</si>
  <si>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</si>
  <si>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</si>
  <si>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</si>
  <si>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</si>
  <si>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</si>
  <si>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</si>
  <si>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</si>
  <si>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</si>
  <si>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</si>
  <si>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</si>
  <si>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</si>
  <si>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</si>
  <si>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</si>
  <si>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</si>
  <si>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</si>
  <si>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</si>
  <si>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</si>
  <si>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</si>
  <si>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</si>
  <si>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</si>
  <si>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</si>
  <si>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</si>
  <si>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</si>
  <si>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</si>
  <si>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</si>
  <si>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</si>
  <si>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</si>
  <si>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</si>
  <si>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</si>
  <si>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</si>
  <si>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</si>
  <si>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</si>
  <si>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</si>
  <si>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</si>
  <si>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</si>
  <si>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</si>
  <si>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</si>
  <si>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</si>
  <si>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</si>
  <si>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</si>
  <si>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</si>
  <si>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</si>
  <si>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</si>
  <si>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</si>
  <si>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</si>
  <si>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</si>
  <si>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</si>
  <si>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</si>
  <si>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</si>
  <si>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</si>
  <si>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</si>
  <si>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</si>
  <si>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</si>
  <si>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</si>
  <si>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</si>
  <si>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</si>
  <si>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</si>
  <si>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</si>
  <si>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</si>
  <si>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</si>
  <si>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</si>
  <si>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</si>
  <si>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</si>
  <si>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</si>
  <si>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</si>
  <si>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</si>
  <si>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</si>
  <si>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</si>
  <si>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</si>
  <si>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</si>
  <si>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</si>
  <si>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</si>
  <si>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</si>
  <si>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</si>
  <si>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</si>
  <si>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</si>
  <si>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</si>
  <si>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</si>
  <si>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</si>
  <si>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</si>
  <si>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</si>
  <si>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</si>
  <si>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</si>
  <si>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</si>
  <si>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</si>
  <si>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</si>
  <si>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</si>
  <si>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</si>
  <si>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</si>
  <si>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</si>
  <si>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</si>
  <si>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</si>
  <si>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</si>
  <si>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</si>
  <si>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</si>
  <si>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</si>
  <si>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</si>
  <si>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</si>
  <si>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</si>
  <si>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</si>
  <si>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</si>
  <si>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</si>
  <si>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</si>
  <si>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</si>
  <si>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</si>
  <si>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</si>
  <si>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</si>
  <si>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</si>
  <si>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</si>
  <si>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</si>
  <si>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</si>
  <si>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</si>
  <si>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</si>
  <si>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</si>
  <si>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</si>
  <si>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</si>
  <si>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</si>
  <si>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</si>
  <si>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</si>
  <si>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</si>
  <si>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</si>
  <si>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</si>
  <si>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</si>
  <si>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</si>
  <si>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</si>
  <si>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</si>
  <si>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</si>
  <si>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</si>
  <si>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</si>
  <si>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</si>
  <si>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</si>
  <si>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</si>
  <si>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</si>
  <si>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</si>
  <si>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</si>
  <si>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</si>
  <si>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</si>
  <si>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</si>
  <si>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</si>
  <si>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</si>
  <si>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</si>
  <si>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</si>
  <si>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</si>
  <si>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</si>
  <si>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</si>
  <si>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</si>
  <si>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</si>
  <si>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</si>
  <si>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</si>
  <si>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</si>
  <si>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</si>
  <si>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</si>
  <si>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</si>
  <si>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</si>
  <si>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</si>
  <si>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</si>
  <si>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</si>
  <si>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</si>
  <si>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</si>
  <si>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</si>
  <si>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</si>
  <si>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</si>
  <si>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</si>
  <si>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</si>
  <si>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</si>
  <si>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</si>
  <si>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</si>
  <si>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</si>
  <si>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</si>
  <si>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</si>
  <si>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</si>
  <si>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</si>
  <si>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</si>
  <si>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</si>
  <si>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</si>
  <si>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</si>
  <si>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</si>
  <si>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</si>
  <si>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</si>
  <si>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</si>
  <si>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</si>
  <si>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</si>
  <si>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</si>
  <si>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</si>
  <si>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</si>
  <si>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</si>
  <si>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</si>
  <si>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</si>
  <si>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</si>
  <si>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</si>
  <si>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</si>
  <si>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</si>
  <si>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</si>
  <si>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</si>
  <si>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</si>
  <si>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</si>
  <si>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</si>
  <si>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</si>
  <si>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</si>
  <si>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</si>
  <si>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</si>
  <si>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</si>
  <si>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</si>
  <si>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</si>
  <si>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</si>
  <si>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</si>
  <si>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</si>
  <si>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</si>
  <si>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</si>
  <si>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</si>
  <si>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</si>
  <si>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</si>
  <si>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</si>
  <si>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</si>
  <si>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</si>
  <si>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</si>
  <si>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</si>
  <si>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</si>
  <si>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</si>
  <si>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</si>
  <si>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</si>
  <si>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</si>
  <si>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</si>
  <si>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</si>
  <si>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</si>
  <si>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</si>
  <si>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המזמין- גוף / מוסד / סניף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</si>
  <si>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</si>
  <si>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</si>
  <si>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</si>
  <si>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</si>
  <si>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</si>
  <si>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</si>
  <si>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</si>
  <si>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</si>
  <si>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</si>
  <si>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</si>
  <si>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</si>
  <si>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</si>
  <si>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</si>
  <si>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</si>
  <si>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</si>
  <si>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</si>
  <si>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</si>
  <si>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</si>
  <si>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מקפוצ'ון "כוכב"</t>
  </si>
  <si>
    <t>איש קשר: ליה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</si>
</sst>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40" fillId="0" borderId="0" xfId="0" applyFont="1"/>
  </cellXfs>
  <cellStyles count="3">
    <cellStyle name="Currency" xfId="1" builtinId="4"/>
    <cellStyle name="Normal" xfId="0" builtinId="0"/>
    <cellStyle name="היפר-קישור" xfId="2" builtinId="8"/>
  </cellStyles>
  <dxfs count="174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rgb="FFFB8F8F"/>
          <bgColor auto="1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b val="0"/>
        <i/>
        <color theme="1" tint="0.499984740745262"/>
      </font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ill>
        <patternFill patternType="lightUp">
          <fgColor theme="4" tint="0.39994506668294322"/>
        </patternFill>
      </fill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xmlns="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491740"/>
            <a:gd name="connsiteY0" fmla="*/ 0 h 3787140"/>
            <a:gd name="connsiteX1" fmla="*/ 473431 w 2491740"/>
            <a:gd name="connsiteY1" fmla="*/ 0 h 3787140"/>
            <a:gd name="connsiteX2" fmla="*/ 897026 w 2491740"/>
            <a:gd name="connsiteY2" fmla="*/ 0 h 3787140"/>
            <a:gd name="connsiteX3" fmla="*/ 1445209 w 2491740"/>
            <a:gd name="connsiteY3" fmla="*/ 0 h 3787140"/>
            <a:gd name="connsiteX4" fmla="*/ 1918640 w 2491740"/>
            <a:gd name="connsiteY4" fmla="*/ 0 h 3787140"/>
            <a:gd name="connsiteX5" fmla="*/ 2491740 w 2491740"/>
            <a:gd name="connsiteY5" fmla="*/ 0 h 3787140"/>
            <a:gd name="connsiteX6" fmla="*/ 2491740 w 2491740"/>
            <a:gd name="connsiteY6" fmla="*/ 616763 h 3787140"/>
            <a:gd name="connsiteX7" fmla="*/ 2491740 w 2491740"/>
            <a:gd name="connsiteY7" fmla="*/ 1157783 h 3787140"/>
            <a:gd name="connsiteX8" fmla="*/ 2491740 w 2491740"/>
            <a:gd name="connsiteY8" fmla="*/ 1698803 h 3787140"/>
            <a:gd name="connsiteX9" fmla="*/ 2491740 w 2491740"/>
            <a:gd name="connsiteY9" fmla="*/ 2164080 h 3787140"/>
            <a:gd name="connsiteX10" fmla="*/ 2491740 w 2491740"/>
            <a:gd name="connsiteY10" fmla="*/ 2629357 h 3787140"/>
            <a:gd name="connsiteX11" fmla="*/ 2491740 w 2491740"/>
            <a:gd name="connsiteY11" fmla="*/ 3170377 h 3787140"/>
            <a:gd name="connsiteX12" fmla="*/ 2491740 w 2491740"/>
            <a:gd name="connsiteY12" fmla="*/ 3787140 h 3787140"/>
            <a:gd name="connsiteX13" fmla="*/ 2068144 w 2491740"/>
            <a:gd name="connsiteY13" fmla="*/ 3787140 h 3787140"/>
            <a:gd name="connsiteX14" fmla="*/ 1519961 w 2491740"/>
            <a:gd name="connsiteY14" fmla="*/ 3787140 h 3787140"/>
            <a:gd name="connsiteX15" fmla="*/ 1071448 w 2491740"/>
            <a:gd name="connsiteY15" fmla="*/ 3787140 h 3787140"/>
            <a:gd name="connsiteX16" fmla="*/ 573100 w 2491740"/>
            <a:gd name="connsiteY16" fmla="*/ 3787140 h 3787140"/>
            <a:gd name="connsiteX17" fmla="*/ 0 w 2491740"/>
            <a:gd name="connsiteY17" fmla="*/ 3787140 h 3787140"/>
            <a:gd name="connsiteX18" fmla="*/ 0 w 2491740"/>
            <a:gd name="connsiteY18" fmla="*/ 3246120 h 3787140"/>
            <a:gd name="connsiteX19" fmla="*/ 0 w 2491740"/>
            <a:gd name="connsiteY19" fmla="*/ 2780843 h 3787140"/>
            <a:gd name="connsiteX20" fmla="*/ 0 w 2491740"/>
            <a:gd name="connsiteY20" fmla="*/ 2315566 h 3787140"/>
            <a:gd name="connsiteX21" fmla="*/ 0 w 2491740"/>
            <a:gd name="connsiteY21" fmla="*/ 1812417 h 3787140"/>
            <a:gd name="connsiteX22" fmla="*/ 0 w 2491740"/>
            <a:gd name="connsiteY22" fmla="*/ 1195654 h 3787140"/>
            <a:gd name="connsiteX23" fmla="*/ 0 w 2491740"/>
            <a:gd name="connsiteY23" fmla="*/ 654634 h 3787140"/>
            <a:gd name="connsiteX24" fmla="*/ 0 w 249174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491740" h="3787140" extrusionOk="0">
              <a:moveTo>
                <a:pt x="0" y="0"/>
              </a:moveTo>
              <a:cubicBezTo>
                <a:pt x="107146" y="-53508"/>
                <a:pt x="289489" y="17747"/>
                <a:pt x="473431" y="0"/>
              </a:cubicBezTo>
              <a:cubicBezTo>
                <a:pt x="657373" y="-17747"/>
                <a:pt x="797405" y="33911"/>
                <a:pt x="897026" y="0"/>
              </a:cubicBezTo>
              <a:cubicBezTo>
                <a:pt x="996647" y="-33911"/>
                <a:pt x="1295456" y="19247"/>
                <a:pt x="1445209" y="0"/>
              </a:cubicBezTo>
              <a:cubicBezTo>
                <a:pt x="1594962" y="-19247"/>
                <a:pt x="1722653" y="9210"/>
                <a:pt x="1918640" y="0"/>
              </a:cubicBezTo>
              <a:cubicBezTo>
                <a:pt x="2114627" y="-9210"/>
                <a:pt x="2312570" y="19201"/>
                <a:pt x="2491740" y="0"/>
              </a:cubicBezTo>
              <a:cubicBezTo>
                <a:pt x="2537816" y="223440"/>
                <a:pt x="2425595" y="346887"/>
                <a:pt x="2491740" y="616763"/>
              </a:cubicBezTo>
              <a:cubicBezTo>
                <a:pt x="2557885" y="886639"/>
                <a:pt x="2433388" y="1047166"/>
                <a:pt x="2491740" y="1157783"/>
              </a:cubicBezTo>
              <a:cubicBezTo>
                <a:pt x="2550092" y="1268400"/>
                <a:pt x="2468786" y="1524871"/>
                <a:pt x="2491740" y="1698803"/>
              </a:cubicBezTo>
              <a:cubicBezTo>
                <a:pt x="2514694" y="1872735"/>
                <a:pt x="2456750" y="1970782"/>
                <a:pt x="2491740" y="2164080"/>
              </a:cubicBezTo>
              <a:cubicBezTo>
                <a:pt x="2526730" y="2357378"/>
                <a:pt x="2452977" y="2467450"/>
                <a:pt x="2491740" y="2629357"/>
              </a:cubicBezTo>
              <a:cubicBezTo>
                <a:pt x="2530503" y="2791264"/>
                <a:pt x="2472484" y="2998788"/>
                <a:pt x="2491740" y="3170377"/>
              </a:cubicBezTo>
              <a:cubicBezTo>
                <a:pt x="2510996" y="3341966"/>
                <a:pt x="2462251" y="3632037"/>
                <a:pt x="2491740" y="3787140"/>
              </a:cubicBezTo>
              <a:cubicBezTo>
                <a:pt x="2310511" y="3834623"/>
                <a:pt x="2236675" y="3770910"/>
                <a:pt x="2068144" y="3787140"/>
              </a:cubicBezTo>
              <a:cubicBezTo>
                <a:pt x="1899613" y="3803370"/>
                <a:pt x="1690500" y="3739432"/>
                <a:pt x="1519961" y="3787140"/>
              </a:cubicBezTo>
              <a:cubicBezTo>
                <a:pt x="1349422" y="3834848"/>
                <a:pt x="1214700" y="3750117"/>
                <a:pt x="1071448" y="3787140"/>
              </a:cubicBezTo>
              <a:cubicBezTo>
                <a:pt x="928196" y="3824163"/>
                <a:pt x="715431" y="3740569"/>
                <a:pt x="573100" y="3787140"/>
              </a:cubicBezTo>
              <a:cubicBezTo>
                <a:pt x="430769" y="3833711"/>
                <a:pt x="246920" y="3785524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xmlns="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850658949" y="114300"/>
          <a:ext cx="8930076" cy="820281"/>
        </a:xfrm>
        <a:prstGeom prst="rect">
          <a:avLst/>
        </a:prstGeom>
      </xdr:spPr>
    </xdr:pic>
    <xdr:clientData/>
  </xdr:twoCellAnchor>
  <xdr:twoCellAnchor>
    <xdr:from>
      <xdr:col>3</xdr:col>
      <xdr:colOff>423333</xdr:colOff>
      <xdr:row>3</xdr:row>
      <xdr:rowOff>84668</xdr:rowOff>
    </xdr:from>
    <xdr:to>
      <xdr:col>20</xdr:col>
      <xdr:colOff>28222</xdr:colOff>
      <xdr:row>4</xdr:row>
      <xdr:rowOff>155224</xdr:rowOff>
    </xdr:to>
    <xdr:sp macro="" textlink="">
      <xdr:nvSpPr>
        <xdr:cNvPr id="2" name="מלבן 1">
          <a:extLst>
            <a:ext uri="{FF2B5EF4-FFF2-40B4-BE49-F238E27FC236}">
              <a16:creationId xmlns:a16="http://schemas.microsoft.com/office/drawing/2014/main" id="{118DBA50-DF90-4AC2-86FC-2DF95F1BFD72}"/>
            </a:ext>
          </a:extLst>
        </xdr:cNvPr>
        <xdr:cNvSpPr/>
      </xdr:nvSpPr>
      <xdr:spPr>
        <a:xfrm>
          <a:off x="10851818389" y="691446"/>
          <a:ext cx="5573889" cy="24694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3" headerRowBorderDxfId="172" tableBorderDxfId="171" totalsRowBorderDxfId="170">
  <autoFilter ref="J4:M68" xr:uid="{00000000-0009-0000-0100-000017000000}"/>
  <sortState ref="J5:M68">
    <sortCondition ref="J4:J68"/>
  </sortState>
  <tableColumns count="4">
    <tableColumn id="1" xr3:uid="{00000000-0010-0000-0000-000001000000}" name="קלט" dataDxfId="169"/>
    <tableColumn id="2" xr3:uid="{00000000-0010-0000-0000-000002000000}" name="פלט1" dataDxfId="168"/>
    <tableColumn id="3" xr3:uid="{00000000-0010-0000-0000-000003000000}" name="פלט2" dataDxfId="167"/>
    <tableColumn id="4" xr3:uid="{00000000-0010-0000-0000-000004000000}" name="פלט 3" dataDxfId="16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2" dataDxfId="141">
  <autoFilter ref="N2:N12" xr:uid="{00000000-0009-0000-0100-000005000000}"/>
  <tableColumns count="1">
    <tableColumn id="1" xr3:uid="{00000000-0010-0000-0900-000001000000}" name="חולצת דרייפיט" dataDxfId="140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9" dataDxfId="138">
  <autoFilter ref="P2:P23" xr:uid="{00000000-0009-0000-0100-000006000000}"/>
  <tableColumns count="1">
    <tableColumn id="1" xr3:uid="{00000000-0010-0000-0A00-000001000000}" name="קפוצ'ון כובע וכיס" dataDxfId="137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6" dataDxfId="135">
  <autoFilter ref="R2:R23" xr:uid="{00000000-0009-0000-0100-000007000000}"/>
  <tableColumns count="1">
    <tableColumn id="1" xr3:uid="{00000000-0010-0000-0B00-000001000000}" name="סווצ'ר" dataDxfId="134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3" dataDxfId="132">
  <autoFilter ref="T2:T3" xr:uid="{00000000-0009-0000-0100-000008000000}"/>
  <tableColumns count="1">
    <tableColumn id="1" xr3:uid="{00000000-0010-0000-0C00-000001000000}" name="אמריקאית קצר " dataDxfId="131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0" dataDxfId="129">
  <autoFilter ref="V2:V3" xr:uid="{00000000-0009-0000-0100-000009000000}"/>
  <tableColumns count="1">
    <tableColumn id="1" xr3:uid="{00000000-0010-0000-0D00-000001000000}" name="אמריקאית 3/4" dataDxfId="128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7" dataDxfId="126">
  <autoFilter ref="X2:X3" xr:uid="{00000000-0009-0000-0100-00000A000000}"/>
  <tableColumns count="1">
    <tableColumn id="1" xr3:uid="{00000000-0010-0000-0E00-000001000000}" name="אמריקאית ארוך" dataDxfId="125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4" dataDxfId="123">
  <autoFilter ref="Z2:Z13" xr:uid="{00000000-0009-0000-0100-00000B000000}"/>
  <tableColumns count="1">
    <tableColumn id="1" xr3:uid="{00000000-0010-0000-0F00-000001000000}" name="טרנינג" dataDxfId="122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1" dataDxfId="120">
  <autoFilter ref="AJ2:AJ4" xr:uid="{00000000-0009-0000-0100-00000C000000}"/>
  <tableColumns count="1">
    <tableColumn id="1" xr3:uid="{00000000-0010-0000-1000-000001000000}" name="מכנס קצר" dataDxfId="119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8" dataDxfId="117">
  <autoFilter ref="AL2:AL4" xr:uid="{00000000-0009-0000-0100-00000D000000}"/>
  <tableColumns count="1">
    <tableColumn id="1" xr3:uid="{00000000-0010-0000-1100-000001000000}" name="בוקסר" dataDxfId="116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5" dataDxfId="114">
  <autoFilter ref="AN2:AN6" xr:uid="{00000000-0009-0000-0100-00000E000000}"/>
  <tableColumns count="1">
    <tableColumn id="1" xr3:uid="{00000000-0010-0000-1200-000001000000}" name="פליז חד צדדי" dataDxfId="11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2" totalsRowShown="0" headerRowDxfId="165" dataDxfId="164">
  <autoFilter ref="B4:C22" xr:uid="{00000000-0009-0000-0100-000010000000}"/>
  <tableColumns count="2">
    <tableColumn id="1" xr3:uid="{00000000-0010-0000-0100-000001000000}" name="רשימת פריטים 1" dataDxfId="163"/>
    <tableColumn id="2" xr3:uid="{00000000-0010-0000-0100-000002000000}" name="מחיר" dataDxfId="162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2" dataDxfId="111">
  <autoFilter ref="AP2:AP6" xr:uid="{00000000-0009-0000-0100-00000F000000}"/>
  <tableColumns count="1">
    <tableColumn id="1" xr3:uid="{00000000-0010-0000-1300-000001000000}" name="פליז דו צדדי" dataDxfId="110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9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8" dataDxfId="107">
  <autoFilter ref="AX2:AX15" xr:uid="{00000000-0009-0000-0100-000012000000}"/>
  <tableColumns count="1">
    <tableColumn id="1" xr3:uid="{00000000-0010-0000-1500-000001000000}" name="צבעי הדפס" dataDxfId="106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5" dataDxfId="104" tableBorderDxfId="103">
  <autoFilter ref="AZ2:AZ4" xr:uid="{00000000-0009-0000-0100-000015000000}"/>
  <tableColumns count="1">
    <tableColumn id="1" xr3:uid="{00000000-0010-0000-1600-000001000000}" name="הדפס לרקמה" dataDxfId="102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1" dataDxfId="100" tableBorderDxfId="99">
  <autoFilter ref="BB2:BB16" xr:uid="{00000000-0009-0000-0100-000018000000}"/>
  <tableColumns count="1">
    <tableColumn id="1" xr3:uid="{00000000-0010-0000-1700-000001000000}" name="הדפס צבעוני" dataDxfId="98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7" dataDxfId="96">
  <autoFilter ref="D2:D23" xr:uid="{00000000-0009-0000-0100-000019000000}"/>
  <tableColumns count="1">
    <tableColumn id="1" xr3:uid="{00000000-0010-0000-1800-000001000000}" name="מסיכת קורונה" dataDxfId="95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4" dataDxfId="93">
  <autoFilter ref="AB2:AB3" xr:uid="{00000000-0009-0000-0100-00001A000000}"/>
  <tableColumns count="1">
    <tableColumn id="1" xr3:uid="{00000000-0010-0000-1900-000001000000}" name="כובע מצחיה" dataDxfId="92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1" dataDxfId="90">
  <autoFilter ref="AD2:AD3" xr:uid="{00000000-0009-0000-0100-00001B000000}"/>
  <tableColumns count="1">
    <tableColumn id="1" xr3:uid="{00000000-0010-0000-1A00-000001000000}" name="כובע טמבל" dataDxfId="89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8" dataDxfId="87">
  <autoFilter ref="AF2:AF7" xr:uid="{00000000-0009-0000-0100-00001C000000}"/>
  <tableColumns count="1">
    <tableColumn id="1" xr3:uid="{00000000-0010-0000-1B00-000001000000}" name="חמצאוור חד צדדי" dataDxfId="86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5" dataDxfId="84">
  <autoFilter ref="AH2:AH7" xr:uid="{00000000-0009-0000-0100-00001D000000}"/>
  <tableColumns count="1">
    <tableColumn id="1" xr3:uid="{00000000-0010-0000-1C00-000001000000}" name="חמצאוור דו צדדי" dataDxfId="8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1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2" dataDxfId="81">
  <autoFilter ref="AR2:AR4" xr:uid="{00000000-0009-0000-0100-00001E000000}"/>
  <tableColumns count="1">
    <tableColumn id="1" xr3:uid="{00000000-0010-0000-1D00-000001000000}" name="סובלימציה" dataDxfId="80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9" dataDxfId="78">
  <autoFilter ref="AT2:AT3" xr:uid="{00000000-0009-0000-0100-00001F000000}"/>
  <tableColumns count="1">
    <tableColumn id="1" xr3:uid="{00000000-0010-0000-1E00-000001000000}" name="מלאי" dataDxfId="77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6" dataDxfId="75" tableBorderDxfId="74">
  <autoFilter ref="AV2:AV4" xr:uid="{00000000-0009-0000-0100-000020000000}"/>
  <tableColumns count="1">
    <tableColumn id="1" xr3:uid="{00000000-0010-0000-1F00-000001000000}" name="צבעי_סובלימציה" dataDxfId="73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60" dataDxfId="159">
  <autoFilter ref="G4:G11" xr:uid="{00000000-0009-0000-0100-000014000000}"/>
  <tableColumns count="1">
    <tableColumn id="1" xr3:uid="{00000000-0010-0000-0300-000001000000}" name="אמצעי תשלום" dataDxfId="158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7" dataDxfId="156">
  <autoFilter ref="B43:B47" xr:uid="{00000000-0009-0000-0100-000016000000}"/>
  <tableColumns count="1">
    <tableColumn id="1" xr3:uid="{00000000-0010-0000-0400-000001000000}" name="בחר גודל ↓" dataDxfId="155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4" dataDxfId="153">
  <autoFilter ref="F2:F23" xr:uid="{00000000-0009-0000-0100-000001000000}"/>
  <tableColumns count="1">
    <tableColumn id="1" xr3:uid="{00000000-0010-0000-0500-000001000000}" name="טריקו קצר" dataDxfId="15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1" dataDxfId="150">
  <autoFilter ref="H2:H23" xr:uid="{00000000-0009-0000-0100-000002000000}"/>
  <tableColumns count="1">
    <tableColumn id="1" xr3:uid="{00000000-0010-0000-0600-000001000000}" name="טריקו 3/4" dataDxfId="149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8" dataDxfId="147">
  <autoFilter ref="J2:J23" xr:uid="{00000000-0009-0000-0100-000003000000}"/>
  <tableColumns count="1">
    <tableColumn id="1" xr3:uid="{00000000-0010-0000-0700-000001000000}" name="טריקו ארוך" dataDxfId="146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5" dataDxfId="144">
  <autoFilter ref="L2:L23" xr:uid="{00000000-0009-0000-0100-000004000000}"/>
  <tableColumns count="1">
    <tableColumn id="1" xr3:uid="{00000000-0010-0000-0800-000001000000}" name="טריקו גופיה" dataDxfId="143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topLeftCell="A22" zoomScale="90" zoomScaleNormal="100" zoomScaleSheetLayoutView="90" workbookViewId="0">
      <selection activeCell="W43" sqref="W43"/>
    </sheetView>
  </sheetViews>
  <sheetFormatPr defaultColWidth="8.6640625" defaultRowHeight="14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>
      <c r="B6" s="155" t="s">
        <v>227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247</v>
      </c>
      <c r="Z8" s="139"/>
      <c r="AA8" s="139"/>
      <c r="AB8" s="140"/>
    </row>
    <row r="9" spans="2:29" ht="24.65" customHeight="1" thickBot="1">
      <c r="Y9" s="97" t="s">
        <v>245</v>
      </c>
      <c r="Z9" s="98" t="s">
        <v>230</v>
      </c>
      <c r="AA9" s="141">
        <f>VLOOKUP(Z9,פריטים!$B$93:$C$94,2,FALSE)</f>
        <v>0</v>
      </c>
      <c r="AB9" s="141"/>
      <c r="AC9" s="96"/>
    </row>
    <row r="10" spans="2:29" ht="14.75" customHeight="1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>
      <c r="B12" s="144" t="s">
        <v>127</v>
      </c>
      <c r="C12" s="146" t="s">
        <v>234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234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>
      <c r="B17" s="144" t="s">
        <v>127</v>
      </c>
      <c r="C17" s="146" t="s">
        <v>234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234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>
      <c r="B22" s="144" t="s">
        <v>127</v>
      </c>
      <c r="C22" s="146" t="s">
        <v>234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234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45237</v>
      </c>
      <c r="Z26" s="108"/>
      <c r="AA26" s="108"/>
      <c r="AB26" s="109"/>
    </row>
    <row r="27" spans="2:29" s="62" customFormat="1" ht="14.75" customHeight="1" thickBot="1">
      <c r="B27" s="144" t="s">
        <v>127</v>
      </c>
      <c r="C27" s="146" t="s">
        <v>234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234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>
      <c r="B32" s="144" t="s">
        <v>127</v>
      </c>
      <c r="C32" s="146" t="s">
        <v>234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234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>
      <c r="B37" s="144" t="s">
        <v>127</v>
      </c>
      <c r="C37" s="146" t="s">
        <v>234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234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4.5" thickBot="1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>
      <c r="B42" s="144" t="s">
        <v>127</v>
      </c>
      <c r="C42" s="146" t="s">
        <v>234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234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4.5" thickBot="1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>
      <c r="Y45" s="62"/>
      <c r="Z45" s="62"/>
      <c r="AA45" s="62"/>
      <c r="AB45" s="62"/>
      <c r="AC45" s="62"/>
    </row>
    <row r="46" spans="2:29" s="62" customFormat="1"/>
  </sheetData>
  <sheetProtection algorithmName="SHA-512" hashValue="Z01vjqxqzNhuyaZQtZaiGHv8Wopo2+xHJygXAMmA8iwu5EST9Z5yJkfRqMZDmlkWy6oPqMnWzgQMK9+5/qNS2w==" saltValue="XtSq6FV/cKKmzQKtlCdgH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G11:U11">
    <cfRule type="notContainsBlanks" dxfId="72" priority="180">
      <formula>LEN(TRIM(G11))&gt;0</formula>
    </cfRule>
  </conditionalFormatting>
  <conditionalFormatting sqref="O7:S7">
    <cfRule type="containsText" dxfId="71" priority="166" operator="containsText" text="בחר">
      <formula>NOT(ISERROR(SEARCH("בחר",O7)))</formula>
    </cfRule>
  </conditionalFormatting>
  <conditionalFormatting sqref="T7:W7">
    <cfRule type="timePeriod" dxfId="70" priority="133" timePeriod="thisMonth">
      <formula>AND(MONTH(T7)=MONTH(TODAY()),YEAR(T7)=YEAR(TODAY()))</formula>
    </cfRule>
    <cfRule type="notContainsBlanks" dxfId="69" priority="179">
      <formula>LEN(TRIM(T7))&gt;0</formula>
    </cfRule>
  </conditionalFormatting>
  <conditionalFormatting sqref="B10">
    <cfRule type="expression" dxfId="68" priority="132">
      <formula>$V$11&gt;0</formula>
    </cfRule>
  </conditionalFormatting>
  <conditionalFormatting sqref="W13 G13:I13">
    <cfRule type="containsText" dxfId="67" priority="130" operator="containsText" text="בחר ↓">
      <formula>NOT(ISERROR(SEARCH("בחר ↓",G13)))</formula>
    </cfRule>
  </conditionalFormatting>
  <conditionalFormatting sqref="G16:U16">
    <cfRule type="notContainsBlanks" dxfId="66" priority="118">
      <formula>LEN(TRIM(G16))&gt;0</formula>
    </cfRule>
  </conditionalFormatting>
  <conditionalFormatting sqref="B15">
    <cfRule type="expression" dxfId="65" priority="116">
      <formula>$V$16&gt;0</formula>
    </cfRule>
  </conditionalFormatting>
  <conditionalFormatting sqref="W18 G18:I18">
    <cfRule type="containsText" dxfId="64" priority="114" operator="containsText" text="בחר ↓">
      <formula>NOT(ISERROR(SEARCH("בחר ↓",G18)))</formula>
    </cfRule>
  </conditionalFormatting>
  <conditionalFormatting sqref="B15:W18">
    <cfRule type="expression" dxfId="63" priority="95">
      <formula>$V$11=0</formula>
    </cfRule>
  </conditionalFormatting>
  <conditionalFormatting sqref="G21:U21">
    <cfRule type="notContainsBlanks" dxfId="62" priority="93">
      <formula>LEN(TRIM(G21))&gt;0</formula>
    </cfRule>
  </conditionalFormatting>
  <conditionalFormatting sqref="B20">
    <cfRule type="expression" dxfId="61" priority="92">
      <formula>V21&gt;0</formula>
    </cfRule>
  </conditionalFormatting>
  <conditionalFormatting sqref="W23 G23:I23">
    <cfRule type="containsText" dxfId="60" priority="91" operator="containsText" text="בחר ↓">
      <formula>NOT(ISERROR(SEARCH("בחר ↓",G23)))</formula>
    </cfRule>
  </conditionalFormatting>
  <conditionalFormatting sqref="B20:W23">
    <cfRule type="expression" dxfId="59" priority="85">
      <formula>$V$16=0</formula>
    </cfRule>
  </conditionalFormatting>
  <conditionalFormatting sqref="G26:U26">
    <cfRule type="notContainsBlanks" dxfId="58" priority="74">
      <formula>LEN(TRIM(G26))&gt;0</formula>
    </cfRule>
  </conditionalFormatting>
  <conditionalFormatting sqref="B25">
    <cfRule type="expression" dxfId="57" priority="73">
      <formula>V26&gt;0</formula>
    </cfRule>
  </conditionalFormatting>
  <conditionalFormatting sqref="W28 G28:I28">
    <cfRule type="containsText" dxfId="56" priority="72" operator="containsText" text="בחר ↓">
      <formula>NOT(ISERROR(SEARCH("בחר ↓",G28)))</formula>
    </cfRule>
  </conditionalFormatting>
  <conditionalFormatting sqref="B25:W28">
    <cfRule type="expression" dxfId="55" priority="67">
      <formula>$V$21=0</formula>
    </cfRule>
  </conditionalFormatting>
  <conditionalFormatting sqref="G31:U31">
    <cfRule type="notContainsBlanks" dxfId="54" priority="61">
      <formula>LEN(TRIM(G31))&gt;0</formula>
    </cfRule>
  </conditionalFormatting>
  <conditionalFormatting sqref="B30">
    <cfRule type="expression" dxfId="53" priority="60">
      <formula>V31&gt;0</formula>
    </cfRule>
  </conditionalFormatting>
  <conditionalFormatting sqref="W33 G33:I33">
    <cfRule type="containsText" dxfId="52" priority="59" operator="containsText" text="בחר ↓">
      <formula>NOT(ISERROR(SEARCH("בחר ↓",G33)))</formula>
    </cfRule>
  </conditionalFormatting>
  <conditionalFormatting sqref="B30:W33">
    <cfRule type="expression" dxfId="51" priority="58">
      <formula>$V$26=0</formula>
    </cfRule>
  </conditionalFormatting>
  <conditionalFormatting sqref="G36:U36">
    <cfRule type="notContainsBlanks" dxfId="50" priority="43">
      <formula>LEN(TRIM(G36))&gt;0</formula>
    </cfRule>
  </conditionalFormatting>
  <conditionalFormatting sqref="B35">
    <cfRule type="expression" dxfId="49" priority="42">
      <formula>V36&gt;0</formula>
    </cfRule>
  </conditionalFormatting>
  <conditionalFormatting sqref="W38 G38:I38">
    <cfRule type="containsText" dxfId="48" priority="41" operator="containsText" text="בחר ↓">
      <formula>NOT(ISERROR(SEARCH("בחר ↓",G38)))</formula>
    </cfRule>
  </conditionalFormatting>
  <conditionalFormatting sqref="B35:W38">
    <cfRule type="expression" dxfId="47" priority="40">
      <formula>$V$31=0</formula>
    </cfRule>
  </conditionalFormatting>
  <conditionalFormatting sqref="G41:U41">
    <cfRule type="notContainsBlanks" dxfId="46" priority="34">
      <formula>LEN(TRIM(G41))&gt;0</formula>
    </cfRule>
  </conditionalFormatting>
  <conditionalFormatting sqref="B40">
    <cfRule type="expression" dxfId="45" priority="33">
      <formula>V41&gt;0</formula>
    </cfRule>
  </conditionalFormatting>
  <conditionalFormatting sqref="W43 G43:I43">
    <cfRule type="containsText" dxfId="44" priority="32" operator="containsText" text="בחר ↓">
      <formula>NOT(ISERROR(SEARCH("בחר ↓",G43)))</formula>
    </cfRule>
  </conditionalFormatting>
  <conditionalFormatting sqref="B40:W43">
    <cfRule type="expression" dxfId="43" priority="31">
      <formula>$V$36=0</formula>
    </cfRule>
  </conditionalFormatting>
  <conditionalFormatting sqref="AA18:AB19">
    <cfRule type="cellIs" dxfId="42" priority="29" operator="greaterThanOrEqual">
      <formula>30</formula>
    </cfRule>
    <cfRule type="cellIs" dxfId="41" priority="30" operator="lessThan">
      <formula>30</formula>
    </cfRule>
  </conditionalFormatting>
  <conditionalFormatting sqref="G14:N14">
    <cfRule type="expression" dxfId="40" priority="23">
      <formula>$V$11&gt;0</formula>
    </cfRule>
  </conditionalFormatting>
  <conditionalFormatting sqref="G24:N24">
    <cfRule type="expression" dxfId="39" priority="21">
      <formula>$V$21&gt;0</formula>
    </cfRule>
  </conditionalFormatting>
  <conditionalFormatting sqref="G29:N29">
    <cfRule type="expression" dxfId="38" priority="20">
      <formula>$V$11&gt;0</formula>
    </cfRule>
  </conditionalFormatting>
  <conditionalFormatting sqref="G34:N34">
    <cfRule type="expression" dxfId="37" priority="19">
      <formula>$V$11&gt;0</formula>
    </cfRule>
  </conditionalFormatting>
  <conditionalFormatting sqref="G39:N39">
    <cfRule type="expression" dxfId="36" priority="18">
      <formula>$V$11&gt;0</formula>
    </cfRule>
  </conditionalFormatting>
  <conditionalFormatting sqref="H19:N19">
    <cfRule type="expression" dxfId="35" priority="17">
      <formula>$V$16&gt;0</formula>
    </cfRule>
  </conditionalFormatting>
  <conditionalFormatting sqref="Y20:AB20">
    <cfRule type="cellIs" dxfId="34" priority="2" operator="lessThan">
      <formula>1</formula>
    </cfRule>
    <cfRule type="containsText" dxfId="33" priority="209" operator="containsText" text="0">
      <formula>NOT(ISERROR(SEARCH("0",Y20)))</formula>
    </cfRule>
    <cfRule type="containsText" dxfId="32" priority="210" operator="containsText" text="0">
      <formula>NOT(ISERROR(SEARCH("0",Y20)))</formula>
    </cfRule>
  </conditionalFormatting>
  <conditionalFormatting sqref="Y1:AB1">
    <cfRule type="expression" dxfId="31" priority="231">
      <formula>$Y$2&gt;0</formula>
    </cfRule>
  </conditionalFormatting>
  <conditionalFormatting sqref="Y2:AB7">
    <cfRule type="cellIs" dxfId="30" priority="9" operator="greaterThan">
      <formula>0</formula>
    </cfRule>
  </conditionalFormatting>
  <conditionalFormatting sqref="Y8:AB8">
    <cfRule type="expression" dxfId="29" priority="4">
      <formula>$Y$2&gt;0</formula>
    </cfRule>
  </conditionalFormatting>
  <conditionalFormatting sqref="AC9">
    <cfRule type="expression" dxfId="28" priority="3">
      <formula>$Y$2&gt;0</formula>
    </cfRule>
  </conditionalFormatting>
  <conditionalFormatting sqref="Y9:AB9">
    <cfRule type="expression" dxfId="27" priority="1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C13:I13 L13:W13 G11:U11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C23:F23 C28:F28 C33:F33 C38:F38 C43:F43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G26:U26 C28:I28 W28 L28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E36 E31 E26 E21 E16 E41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D36 D31 D26 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topLeftCell="A37" workbookViewId="0">
      <selection activeCell="I45" sqref="I45"/>
    </sheetView>
  </sheetViews>
  <sheetFormatPr defaultRowHeight="14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>
      <c r="J38" s="49" t="s">
        <v>218</v>
      </c>
      <c r="K38" s="10" t="s">
        <v>222</v>
      </c>
      <c r="L38" s="10">
        <v>2</v>
      </c>
      <c r="M38" s="50" t="s">
        <v>225</v>
      </c>
    </row>
    <row r="39" spans="1:13">
      <c r="J39" t="s">
        <v>52</v>
      </c>
      <c r="K39" s="55" t="s">
        <v>97</v>
      </c>
      <c r="L39" s="55">
        <v>2</v>
      </c>
      <c r="M39" s="57" t="s">
        <v>120</v>
      </c>
    </row>
    <row r="40" spans="1:13">
      <c r="J40" s="1" t="s">
        <v>240</v>
      </c>
      <c r="K40" s="10" t="s">
        <v>222</v>
      </c>
      <c r="L40" s="10">
        <v>2</v>
      </c>
      <c r="M40" s="50" t="s">
        <v>244</v>
      </c>
    </row>
    <row r="41" spans="1:13">
      <c r="J41" s="1" t="s">
        <v>241</v>
      </c>
      <c r="K41" s="10" t="s">
        <v>222</v>
      </c>
      <c r="L41" s="10">
        <v>2</v>
      </c>
      <c r="M41" s="50" t="s">
        <v>244</v>
      </c>
    </row>
    <row r="42" spans="1:13">
      <c r="J42" s="1" t="s">
        <v>242</v>
      </c>
      <c r="K42" s="10" t="s">
        <v>222</v>
      </c>
      <c r="L42" s="10">
        <v>2</v>
      </c>
      <c r="M42" s="50" t="s">
        <v>244</v>
      </c>
    </row>
    <row r="43" spans="1:13">
      <c r="J43" s="1" t="s">
        <v>243</v>
      </c>
      <c r="K43" s="10" t="s">
        <v>222</v>
      </c>
      <c r="L43" s="10">
        <v>2</v>
      </c>
      <c r="M43" s="50" t="s">
        <v>244</v>
      </c>
    </row>
    <row r="44" spans="1:13">
      <c r="J44" s="1" t="s">
        <v>246</v>
      </c>
      <c r="K44" s="10" t="s">
        <v>78</v>
      </c>
      <c r="L44" s="10">
        <v>2</v>
      </c>
      <c r="M44" s="50" t="s">
        <v>120</v>
      </c>
    </row>
    <row r="45" spans="1:13">
      <c r="J45" s="1"/>
      <c r="K45" s="10"/>
      <c r="L45" s="10"/>
      <c r="M45" s="50"/>
    </row>
    <row r="46" spans="1:13">
      <c r="J46" s="1"/>
      <c r="K46" s="10"/>
      <c r="L46" s="8"/>
      <c r="M46" s="59"/>
    </row>
    <row r="47" spans="1:13">
      <c r="J47" s="1"/>
      <c r="K47" s="10"/>
      <c r="L47" s="10"/>
      <c r="M47" s="50"/>
    </row>
    <row r="48" spans="1:13">
      <c r="J48" s="1"/>
      <c r="K48" s="10"/>
      <c r="L48" s="10"/>
      <c r="M48" s="50"/>
    </row>
    <row r="49" spans="10:13">
      <c r="J49" s="1"/>
      <c r="K49" s="10"/>
      <c r="L49" s="10"/>
      <c r="M49" s="50"/>
    </row>
    <row r="50" spans="10:13">
      <c r="J50" s="1"/>
      <c r="K50" s="10"/>
      <c r="L50" s="10"/>
      <c r="M50" s="50"/>
    </row>
    <row r="51" spans="10:13">
      <c r="J51" s="1"/>
      <c r="K51" s="10"/>
      <c r="L51" s="10"/>
      <c r="M51" s="50"/>
    </row>
    <row r="52" spans="10:13">
      <c r="J52" s="1"/>
      <c r="K52" s="10"/>
      <c r="L52" s="10"/>
      <c r="M52" s="50"/>
    </row>
    <row r="53" spans="10:13">
      <c r="J53" s="1"/>
      <c r="K53" s="10"/>
      <c r="L53" s="10"/>
      <c r="M53" s="50"/>
    </row>
    <row r="54" spans="10:13">
      <c r="J54" s="1"/>
      <c r="K54" s="10"/>
      <c r="L54" s="10"/>
      <c r="M54" s="50"/>
    </row>
    <row r="55" spans="10:13">
      <c r="J55" s="1"/>
      <c r="K55" s="55"/>
      <c r="L55" s="55"/>
      <c r="M55" s="56"/>
    </row>
    <row r="56" spans="10:13">
      <c r="J56" s="1"/>
      <c r="K56" s="10"/>
      <c r="L56" s="10"/>
      <c r="M56" s="50"/>
    </row>
    <row r="57" spans="10:13">
      <c r="J57" s="1"/>
      <c r="K57" s="10"/>
      <c r="L57" s="10"/>
      <c r="M57" s="50"/>
    </row>
    <row r="58" spans="10:13">
      <c r="J58" s="1"/>
      <c r="K58" s="10"/>
      <c r="L58" s="10"/>
      <c r="M58" s="50"/>
    </row>
    <row r="59" spans="10:13">
      <c r="J59" s="1"/>
      <c r="K59" s="10"/>
      <c r="L59" s="10"/>
      <c r="M59" s="50"/>
    </row>
    <row r="60" spans="10:13">
      <c r="J60" s="1"/>
      <c r="K60" s="10"/>
      <c r="L60" s="10"/>
      <c r="M60" s="50"/>
    </row>
    <row r="61" spans="10:13">
      <c r="J61" s="1"/>
      <c r="K61" s="10"/>
      <c r="L61" s="10"/>
      <c r="M61" s="50"/>
    </row>
    <row r="62" spans="10:13">
      <c r="J62" s="1"/>
      <c r="K62" s="10"/>
      <c r="L62" s="10"/>
      <c r="M62" s="50"/>
    </row>
    <row r="63" spans="10:13">
      <c r="J63" s="1"/>
      <c r="K63" s="10"/>
      <c r="L63" s="10"/>
      <c r="M63" s="50"/>
    </row>
    <row r="64" spans="10:13">
      <c r="J64" s="1"/>
      <c r="K64" s="10"/>
      <c r="L64" s="10"/>
      <c r="M64" s="50"/>
    </row>
    <row r="65" spans="10:13">
      <c r="J65" s="1"/>
      <c r="K65" s="10"/>
      <c r="L65" s="10"/>
      <c r="M65" s="50"/>
    </row>
    <row r="66" spans="10:13">
      <c r="J66" s="1"/>
      <c r="K66" s="10"/>
      <c r="L66" s="10"/>
      <c r="M66" s="50"/>
    </row>
    <row r="67" spans="10:13">
      <c r="J67" s="1"/>
      <c r="K67" s="10"/>
      <c r="L67" s="10"/>
      <c r="M67" s="50"/>
    </row>
    <row r="68" spans="10:1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0" workbookViewId="0">
      <selection activeCell="B22" sqref="B22"/>
    </sheetView>
  </sheetViews>
  <sheetFormatPr defaultRowHeight="14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>
      <c r="B2" s="20" t="s">
        <v>122</v>
      </c>
    </row>
    <row r="4" spans="2:7">
      <c r="B4" s="7" t="s">
        <v>93</v>
      </c>
      <c r="C4" s="7" t="s">
        <v>117</v>
      </c>
      <c r="E4" s="6" t="s">
        <v>116</v>
      </c>
      <c r="G4" s="7" t="s">
        <v>41</v>
      </c>
    </row>
    <row r="5" spans="2:7">
      <c r="B5" s="1" t="s">
        <v>75</v>
      </c>
      <c r="C5" s="1">
        <v>0</v>
      </c>
      <c r="E5" s="12" t="s">
        <v>68</v>
      </c>
      <c r="G5" t="s">
        <v>68</v>
      </c>
    </row>
    <row r="6" spans="2:7">
      <c r="B6" s="1" t="s">
        <v>45</v>
      </c>
      <c r="C6" s="1">
        <v>17</v>
      </c>
      <c r="E6" s="1" t="s">
        <v>55</v>
      </c>
      <c r="G6" s="1" t="s">
        <v>189</v>
      </c>
    </row>
    <row r="7" spans="2:7">
      <c r="B7" s="1" t="s">
        <v>46</v>
      </c>
      <c r="C7" s="1">
        <v>20</v>
      </c>
      <c r="E7" s="1" t="s">
        <v>233</v>
      </c>
      <c r="G7" s="1" t="s">
        <v>232</v>
      </c>
    </row>
    <row r="8" spans="2:7">
      <c r="B8" s="1" t="s">
        <v>47</v>
      </c>
      <c r="C8" s="1">
        <v>23</v>
      </c>
      <c r="E8" t="s">
        <v>186</v>
      </c>
      <c r="G8" s="1" t="s">
        <v>190</v>
      </c>
    </row>
    <row r="9" spans="2:7">
      <c r="B9" s="49" t="s">
        <v>48</v>
      </c>
      <c r="C9" s="1">
        <v>18</v>
      </c>
      <c r="G9" s="1" t="s">
        <v>39</v>
      </c>
    </row>
    <row r="10" spans="2:7">
      <c r="B10" s="49" t="s">
        <v>49</v>
      </c>
      <c r="C10" s="1">
        <v>48</v>
      </c>
      <c r="G10" s="1" t="s">
        <v>40</v>
      </c>
    </row>
    <row r="11" spans="2:7">
      <c r="B11" s="49" t="s">
        <v>50</v>
      </c>
      <c r="C11" s="1">
        <v>43</v>
      </c>
      <c r="G11" s="1" t="s">
        <v>191</v>
      </c>
    </row>
    <row r="12" spans="2:7">
      <c r="B12" s="49" t="s">
        <v>51</v>
      </c>
      <c r="C12" s="1">
        <v>23</v>
      </c>
    </row>
    <row r="13" spans="2:7">
      <c r="B13" s="54" t="s">
        <v>77</v>
      </c>
      <c r="C13" s="1">
        <v>25</v>
      </c>
    </row>
    <row r="14" spans="2:7">
      <c r="B14" s="54" t="s">
        <v>52</v>
      </c>
      <c r="C14" s="1">
        <v>25</v>
      </c>
    </row>
    <row r="15" spans="2:7">
      <c r="B15" s="1" t="s">
        <v>78</v>
      </c>
      <c r="C15" s="1">
        <v>50</v>
      </c>
    </row>
    <row r="16" spans="2:7">
      <c r="B16" s="1" t="s">
        <v>204</v>
      </c>
      <c r="C16" s="1">
        <v>14</v>
      </c>
    </row>
    <row r="17" spans="2:4">
      <c r="B17" s="1" t="s">
        <v>43</v>
      </c>
      <c r="C17" s="1">
        <v>15</v>
      </c>
    </row>
    <row r="18" spans="2:4">
      <c r="B18" s="1" t="s">
        <v>205</v>
      </c>
      <c r="C18" s="1">
        <v>13</v>
      </c>
    </row>
    <row r="19" spans="2:4">
      <c r="B19" s="1" t="s">
        <v>206</v>
      </c>
      <c r="C19" s="1">
        <v>16</v>
      </c>
    </row>
    <row r="20" spans="2:4">
      <c r="B20" s="1" t="s">
        <v>222</v>
      </c>
      <c r="C20" s="1">
        <v>30</v>
      </c>
    </row>
    <row r="21" spans="2:4">
      <c r="B21" s="1" t="s">
        <v>219</v>
      </c>
      <c r="C21" s="1">
        <v>29</v>
      </c>
    </row>
    <row r="22" spans="2:4">
      <c r="B22" s="194" t="s">
        <v>246</v>
      </c>
      <c r="C22" s="194">
        <v>50</v>
      </c>
    </row>
    <row r="23" spans="2:4">
      <c r="B23" s="1"/>
      <c r="C23" s="1"/>
    </row>
    <row r="24" spans="2:4">
      <c r="B24" s="1"/>
      <c r="C24" s="1"/>
    </row>
    <row r="25" spans="2:4">
      <c r="B25" s="1"/>
      <c r="C25" s="1"/>
    </row>
    <row r="26" spans="2:4" ht="25">
      <c r="B26" s="19" t="s">
        <v>123</v>
      </c>
      <c r="C26" s="13"/>
      <c r="D26" s="13"/>
    </row>
    <row r="27" spans="2:4" ht="14.5" thickBot="1"/>
    <row r="28" spans="2:4">
      <c r="B28" s="14" t="s">
        <v>125</v>
      </c>
    </row>
    <row r="29" spans="2:4" ht="14.5" thickBot="1">
      <c r="B29" s="15">
        <f ca="1">TODAY()</f>
        <v>45237</v>
      </c>
    </row>
    <row r="30" spans="2:4">
      <c r="B30" s="3"/>
    </row>
    <row r="31" spans="2:4">
      <c r="B31" s="3"/>
    </row>
    <row r="32" spans="2:4" ht="14.5" thickBot="1">
      <c r="B32" s="6" t="s">
        <v>124</v>
      </c>
    </row>
    <row r="33" spans="2:3">
      <c r="B33" s="42" t="s">
        <v>68</v>
      </c>
      <c r="C33" s="44" t="s">
        <v>121</v>
      </c>
    </row>
    <row r="34" spans="2:3">
      <c r="B34" s="45" t="s">
        <v>55</v>
      </c>
      <c r="C34" s="46">
        <f ca="1">B29+7</f>
        <v>45244</v>
      </c>
    </row>
    <row r="35" spans="2:3">
      <c r="B35" s="23" t="s">
        <v>233</v>
      </c>
      <c r="C35" s="46">
        <f ca="1">B29+3</f>
        <v>45240</v>
      </c>
    </row>
    <row r="36" spans="2:3" ht="14.5" thickBot="1">
      <c r="B36" s="47" t="s">
        <v>186</v>
      </c>
      <c r="C36" s="48">
        <f ca="1">B29+3</f>
        <v>45240</v>
      </c>
    </row>
    <row r="41" spans="2:3" ht="25">
      <c r="B41" s="20" t="s">
        <v>129</v>
      </c>
    </row>
    <row r="43" spans="2:3">
      <c r="B43" s="22" t="s">
        <v>82</v>
      </c>
    </row>
    <row r="44" spans="2:3">
      <c r="B44" s="1" t="s">
        <v>35</v>
      </c>
    </row>
    <row r="45" spans="2:3">
      <c r="B45" s="1" t="s">
        <v>36</v>
      </c>
    </row>
    <row r="46" spans="2:3">
      <c r="B46" s="1" t="s">
        <v>37</v>
      </c>
    </row>
    <row r="47" spans="2:3">
      <c r="B47" s="1" t="s">
        <v>42</v>
      </c>
    </row>
    <row r="50" spans="2:5" ht="25">
      <c r="B50" s="20" t="s">
        <v>181</v>
      </c>
    </row>
    <row r="51" spans="2:5" ht="14.5" thickBot="1"/>
    <row r="52" spans="2:5" ht="14.5" thickBot="1">
      <c r="B52" s="41" t="s">
        <v>179</v>
      </c>
      <c r="D52" t="s">
        <v>115</v>
      </c>
      <c r="E52" t="s">
        <v>109</v>
      </c>
    </row>
    <row r="53" spans="2:5" ht="14.5" thickBot="1">
      <c r="B53" s="21">
        <f>IF('טופס הזמנה'!AA18&gt;29,1,2)</f>
        <v>2</v>
      </c>
      <c r="D53" s="42">
        <v>0</v>
      </c>
      <c r="E53" s="16"/>
    </row>
    <row r="54" spans="2:5">
      <c r="D54" s="43">
        <v>1</v>
      </c>
      <c r="E54" s="29" t="s">
        <v>180</v>
      </c>
    </row>
    <row r="55" spans="2:5">
      <c r="D55" s="17">
        <v>30</v>
      </c>
      <c r="E55" s="31"/>
    </row>
    <row r="56" spans="2:5">
      <c r="D56" s="17">
        <v>50</v>
      </c>
      <c r="E56" s="31"/>
    </row>
    <row r="57" spans="2:5" ht="14.5" thickBot="1">
      <c r="D57" s="18">
        <v>100</v>
      </c>
      <c r="E57" s="34"/>
    </row>
    <row r="60" spans="2:5" ht="25">
      <c r="B60" s="20" t="s">
        <v>184</v>
      </c>
    </row>
    <row r="62" spans="2:5">
      <c r="B62" s="8" t="s">
        <v>108</v>
      </c>
      <c r="C62" s="8" t="s">
        <v>187</v>
      </c>
    </row>
    <row r="63" spans="2:5">
      <c r="B63" s="10" t="str">
        <f>'טופס הזמנה'!Q7</f>
        <v>בחר ↓</v>
      </c>
      <c r="C63" s="10">
        <f>VLOOKUP(B63,C66:E69,2,FALSE)</f>
        <v>1</v>
      </c>
    </row>
    <row r="65" spans="2:5">
      <c r="C65" s="6" t="s">
        <v>185</v>
      </c>
    </row>
    <row r="66" spans="2:5">
      <c r="C66" s="10" t="s">
        <v>68</v>
      </c>
      <c r="D66" s="10">
        <v>1</v>
      </c>
      <c r="E66" s="10" t="s">
        <v>192</v>
      </c>
    </row>
    <row r="67" spans="2:5">
      <c r="C67" s="10" t="s">
        <v>55</v>
      </c>
      <c r="D67" s="10">
        <v>2</v>
      </c>
      <c r="E67" s="10" t="s">
        <v>193</v>
      </c>
    </row>
    <row r="68" spans="2:5">
      <c r="C68" s="23" t="s">
        <v>233</v>
      </c>
      <c r="D68" s="10">
        <v>3</v>
      </c>
      <c r="E68" t="s">
        <v>114</v>
      </c>
    </row>
    <row r="69" spans="2:5">
      <c r="C69" s="10" t="s">
        <v>186</v>
      </c>
      <c r="D69" s="10">
        <v>4</v>
      </c>
      <c r="E69" s="10" t="s">
        <v>194</v>
      </c>
    </row>
    <row r="73" spans="2:5" ht="25">
      <c r="B73" s="20" t="s">
        <v>195</v>
      </c>
    </row>
    <row r="76" spans="2:5">
      <c r="B76" s="8" t="s">
        <v>115</v>
      </c>
      <c r="C76" s="10">
        <f>'טופס הזמנה'!AA18</f>
        <v>0</v>
      </c>
      <c r="D76" s="10">
        <v>1</v>
      </c>
    </row>
    <row r="77" spans="2:5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>
      <c r="B78" s="192" t="s">
        <v>7</v>
      </c>
      <c r="C78" s="193"/>
      <c r="D78" s="8">
        <f>SUM(D76:D77)</f>
        <v>1</v>
      </c>
    </row>
    <row r="80" spans="2:5">
      <c r="B80" s="190" t="s">
        <v>107</v>
      </c>
      <c r="C80" s="190"/>
    </row>
    <row r="81" spans="2:3">
      <c r="B81" s="8" t="s">
        <v>108</v>
      </c>
      <c r="C81" s="8" t="s">
        <v>109</v>
      </c>
    </row>
    <row r="82" spans="2:3">
      <c r="B82" s="9" t="s">
        <v>69</v>
      </c>
      <c r="C82" s="9">
        <v>0</v>
      </c>
    </row>
    <row r="83" spans="2:3">
      <c r="B83" s="9" t="s">
        <v>55</v>
      </c>
      <c r="C83" s="9">
        <v>2</v>
      </c>
    </row>
    <row r="84" spans="2:3">
      <c r="B84" s="23" t="s">
        <v>233</v>
      </c>
      <c r="C84" s="9">
        <v>1</v>
      </c>
    </row>
    <row r="85" spans="2:3">
      <c r="B85" s="10" t="s">
        <v>186</v>
      </c>
      <c r="C85" s="9">
        <v>1</v>
      </c>
    </row>
    <row r="90" spans="2:3" ht="25">
      <c r="B90" s="20" t="s">
        <v>231</v>
      </c>
    </row>
    <row r="92" spans="2:3">
      <c r="B92" t="s">
        <v>109</v>
      </c>
      <c r="C92" t="s">
        <v>108</v>
      </c>
    </row>
    <row r="93" spans="2:3">
      <c r="B93" t="s">
        <v>229</v>
      </c>
      <c r="C93">
        <f>C76*-3.5</f>
        <v>0</v>
      </c>
    </row>
    <row r="94" spans="2:3">
      <c r="B94" t="s">
        <v>230</v>
      </c>
      <c r="C94">
        <v>0</v>
      </c>
    </row>
  </sheetData>
  <mergeCells count="2">
    <mergeCell ref="B80:C80"/>
    <mergeCell ref="B78:C78"/>
  </mergeCells>
  <conditionalFormatting sqref="G9 C8:F8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AH15" sqref="AH15"/>
    </sheetView>
  </sheetViews>
  <sheetFormatPr defaultRowHeight="14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228</v>
      </c>
      <c r="BB4" t="s">
        <v>202</v>
      </c>
    </row>
    <row r="5" spans="2:54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235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236</v>
      </c>
      <c r="AX8" s="1" t="s">
        <v>14</v>
      </c>
      <c r="AZ8" s="11"/>
      <c r="BB8" s="11" t="s">
        <v>15</v>
      </c>
    </row>
    <row r="9" spans="2:54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237</v>
      </c>
      <c r="AX9" s="1" t="s">
        <v>31</v>
      </c>
      <c r="AZ9" s="11"/>
      <c r="BB9" s="11" t="s">
        <v>14</v>
      </c>
    </row>
    <row r="10" spans="2:54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238</v>
      </c>
      <c r="AX10" s="1" t="s">
        <v>74</v>
      </c>
      <c r="AZ10" s="11"/>
      <c r="BB10" s="11" t="s">
        <v>31</v>
      </c>
    </row>
    <row r="11" spans="2:54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239</v>
      </c>
      <c r="AX13" s="1" t="s">
        <v>18</v>
      </c>
      <c r="AZ13" s="11"/>
      <c r="BB13" s="11" t="s">
        <v>32</v>
      </c>
    </row>
    <row r="14" spans="2:54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Maltak 41</cp:lastModifiedBy>
  <cp:lastPrinted>2022-11-13T18:29:38Z</cp:lastPrinted>
  <dcterms:created xsi:type="dcterms:W3CDTF">2017-09-24T12:25:15Z</dcterms:created>
  <dcterms:modified xsi:type="dcterms:W3CDTF">2023-11-07T12:56:41Z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