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חודש ארגון תשפה/טופס הזמנה/"/>
    </mc:Choice>
  </mc:AlternateContent>
  <xr:revisionPtr revIDLastSave="1" documentId="8_{91CE6F50-DE04-4D19-807F-A0881CBAE78F}" xr6:coauthVersionLast="47" xr6:coauthVersionMax="47" xr10:uidLastSave="{FE4574E2-D3F2-4B0E-B9E1-63947B3491B4}"/>
  <workbookProtection workbookAlgorithmName="SHA-512" workbookHashValue="pVkgEZs/oJ5xBjjnx/yriRvu8TOc2Yeu+Y7kO2bJg7IXLxwwrJCqbHruhY9w269aHcf1qm7lQVsPM+4i8VSiCg==" workbookSaltValue="IqDg+DlhBfcvkb7NlIAEqg==" workbookSpinCount="100000" lockStructure="1"/>
  <bookViews>
    <workbookView showSheetTabs="0" xWindow="-110" yWindow="-110" windowWidth="19420" windowHeight="1162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s="1"/>
  <c r="C8" i="1" l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<sst xmlns="http://schemas.openxmlformats.org/spreadsheetml/2006/main" count="598" uniqueCount="247">
  <si>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</si>
  <si>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</si>
  <si>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</si>
  <si>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</si>
  <si>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</si>
  <si>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</si>
  <si>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</si>
  <si>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</si>
  <si>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</si>
  <si>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</si>
  <si>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</si>
  <si>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</si>
  <si>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</si>
  <si>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</si>
  <si>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</si>
  <si>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</si>
  <si>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</si>
  <si>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</si>
  <si>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</si>
  <si>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</si>
  <si>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</si>
  <si>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</si>
  <si>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</si>
  <si>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</si>
  <si>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</si>
  <si>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</si>
  <si>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</si>
  <si>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</si>
  <si>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</si>
  <si>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</si>
  <si>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</si>
  <si>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</si>
  <si>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</si>
  <si>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</si>
  <si>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</si>
  <si>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</si>
  <si>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</si>
  <si>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</si>
  <si>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</si>
  <si>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</si>
  <si>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</si>
  <si>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</si>
  <si>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</si>
  <si>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</si>
  <si>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</si>
  <si>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</si>
  <si>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</si>
  <si>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</si>
  <si>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</si>
  <si>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</si>
  <si>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</si>
  <si>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</si>
  <si>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</si>
  <si>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</si>
  <si>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</si>
  <si>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</si>
  <si>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</si>
  <si>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</si>
  <si>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</si>
  <si>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</si>
  <si>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</si>
  <si>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</si>
  <si>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</si>
  <si>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</si>
  <si>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</si>
  <si>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</si>
  <si>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</si>
  <si>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</si>
  <si>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</si>
  <si>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</si>
  <si>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</si>
  <si>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</si>
  <si>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</si>
  <si>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</si>
  <si>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</si>
  <si>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</si>
  <si>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</si>
  <si>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</si>
  <si>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</si>
  <si>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</si>
  <si>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</si>
  <si>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</si>
  <si>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</si>
  <si>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</si>
  <si>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</si>
  <si>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</si>
  <si>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</si>
  <si>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</si>
  <si>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</si>
  <si>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</si>
  <si>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</si>
  <si>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</si>
  <si>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</si>
  <si>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</si>
  <si>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</si>
  <si>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</si>
  <si>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</si>
  <si>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</si>
  <si>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</si>
  <si>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</si>
  <si>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</si>
  <si>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</si>
  <si>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</si>
  <si>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</si>
  <si>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</si>
  <si>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</si>
  <si>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</si>
  <si>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</si>
  <si>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</si>
  <si>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</si>
  <si>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</si>
  <si>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</si>
  <si>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</si>
  <si>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</si>
  <si>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</si>
  <si>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</si>
  <si>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</si>
  <si>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</si>
  <si>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</si>
  <si>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</si>
  <si>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</si>
  <si>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</si>
  <si>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</si>
  <si>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</si>
  <si>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</si>
  <si>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</si>
  <si>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</si>
  <si>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</si>
  <si>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</si>
  <si>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</si>
  <si>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</si>
  <si>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</si>
  <si>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</si>
  <si>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</si>
  <si>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</si>
  <si>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</si>
  <si>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</si>
  <si>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</si>
  <si>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</si>
  <si>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</si>
  <si>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</si>
  <si>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</si>
  <si>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</si>
  <si>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</si>
  <si>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</si>
  <si>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</si>
  <si>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</si>
  <si>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</si>
  <si>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</si>
  <si>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</si>
  <si>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</si>
  <si>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</si>
  <si>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</si>
  <si>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</si>
  <si>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</si>
  <si>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</si>
  <si>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</si>
  <si>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</si>
  <si>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</si>
  <si>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</si>
  <si>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</si>
  <si>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</si>
  <si>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</si>
  <si>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</si>
  <si>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</si>
  <si>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</si>
  <si>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</si>
  <si>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</si>
  <si>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</si>
  <si>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</si>
  <si>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</si>
  <si>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</si>
  <si>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</si>
  <si>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</si>
  <si>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</si>
  <si>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</si>
  <si>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</si>
  <si>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</si>
  <si>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</si>
  <si>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</si>
  <si>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</si>
  <si>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</si>
  <si>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</si>
  <si>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</si>
  <si>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</si>
  <si>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</si>
  <si>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</si>
  <si>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</si>
  <si>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</si>
  <si>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</si>
  <si>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</si>
  <si>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</si>
  <si>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</si>
  <si>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</si>
  <si>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</si>
  <si>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</si>
  <si>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</si>
  <si>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</si>
  <si>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</si>
  <si>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</si>
  <si>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</si>
  <si>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</si>
  <si>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</si>
  <si>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</si>
  <si>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</si>
  <si>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</si>
  <si>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</si>
  <si>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</si>
  <si>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</si>
  <si>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</si>
  <si>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</si>
  <si>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</si>
  <si>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</si>
  <si>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</si>
  <si>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</si>
  <si>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</si>
  <si>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</si>
  <si>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</si>
  <si>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</si>
  <si>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</si>
  <si>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</si>
  <si>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</si>
  <si>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</si>
  <si>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</si>
  <si>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</si>
  <si>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</si>
  <si>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</si>
  <si>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</si>
  <si>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</si>
  <si>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</si>
  <si>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</si>
  <si>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</si>
  <si>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</si>
  <si>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</si>
  <si>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</si>
  <si>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</si>
  <si>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</si>
  <si>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</si>
  <si>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</si>
  <si>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</si>
  <si>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</si>
  <si>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</si>
  <si>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</si>
  <si>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</si>
  <si>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</si>
  <si>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</si>
  <si>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רננה בן יעקב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</si>
</sst>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4"/>
      <color theme="0"/>
      <name val="Assistant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59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114300</xdr:rowOff>
    </xdr:from>
    <xdr:to>
      <xdr:col>22</xdr:col>
      <xdr:colOff>531495</xdr:colOff>
      <xdr:row>3</xdr:row>
      <xdr:rowOff>82550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8795" b="27202"/>
        <a:stretch/>
      </xdr:blipFill>
      <xdr:spPr>
        <a:xfrm>
          <a:off x="10804495155" y="114300"/>
          <a:ext cx="7878445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163196</xdr:colOff>
      <xdr:row>0</xdr:row>
      <xdr:rowOff>69850</xdr:rowOff>
    </xdr:from>
    <xdr:to>
      <xdr:col>2</xdr:col>
      <xdr:colOff>425451</xdr:colOff>
      <xdr:row>4</xdr:row>
      <xdr:rowOff>106964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C4F1B63-6852-4319-94F1-184C12393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22" r="341" b="-3872"/>
        <a:stretch/>
      </xdr:blipFill>
      <xdr:spPr>
        <a:xfrm>
          <a:off x="10812405349" y="69850"/>
          <a:ext cx="998855" cy="824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3" dataDxfId="142">
  <autoFilter ref="N2:N12" xr:uid="{00000000-0009-0000-0100-000005000000}"/>
  <tableColumns count="1">
    <tableColumn id="1" xr3:uid="{00000000-0010-0000-0900-000001000000}" name="חולצת דרייפיט" dataDxfId="141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40" dataDxfId="139">
  <autoFilter ref="P2:P23" xr:uid="{00000000-0009-0000-0100-000006000000}"/>
  <tableColumns count="1">
    <tableColumn id="1" xr3:uid="{00000000-0010-0000-0A00-000001000000}" name="קפוצ'ון כובע וכיס" dataDxfId="138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7" dataDxfId="136">
  <autoFilter ref="R2:R23" xr:uid="{00000000-0009-0000-0100-000007000000}"/>
  <tableColumns count="1">
    <tableColumn id="1" xr3:uid="{00000000-0010-0000-0B00-000001000000}" name="סווצ'ר" dataDxfId="135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4" dataDxfId="133">
  <autoFilter ref="T2:T3" xr:uid="{00000000-0009-0000-0100-000008000000}"/>
  <tableColumns count="1">
    <tableColumn id="1" xr3:uid="{00000000-0010-0000-0C00-000001000000}" name="אמריקאית קצר " dataDxfId="132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1" dataDxfId="130">
  <autoFilter ref="V2:V3" xr:uid="{00000000-0009-0000-0100-000009000000}"/>
  <tableColumns count="1">
    <tableColumn id="1" xr3:uid="{00000000-0010-0000-0D00-000001000000}" name="אמריקאית 3/4" dataDxfId="129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8" dataDxfId="127">
  <autoFilter ref="X2:X3" xr:uid="{00000000-0009-0000-0100-00000A000000}"/>
  <tableColumns count="1">
    <tableColumn id="1" xr3:uid="{00000000-0010-0000-0E00-000001000000}" name="אמריקאית ארוך" dataDxfId="126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5" dataDxfId="124">
  <autoFilter ref="Z2:Z13" xr:uid="{00000000-0009-0000-0100-00000B000000}"/>
  <tableColumns count="1">
    <tableColumn id="1" xr3:uid="{00000000-0010-0000-0F00-000001000000}" name="טרנינג" dataDxfId="123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2" dataDxfId="121">
  <autoFilter ref="AJ2:AJ4" xr:uid="{00000000-0009-0000-0100-00000C000000}"/>
  <tableColumns count="1">
    <tableColumn id="1" xr3:uid="{00000000-0010-0000-1000-000001000000}" name="מכנס קצר" dataDxfId="120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9" dataDxfId="118">
  <autoFilter ref="AL2:AL4" xr:uid="{00000000-0009-0000-0100-00000D000000}"/>
  <tableColumns count="1">
    <tableColumn id="1" xr3:uid="{00000000-0010-0000-1100-000001000000}" name="בוקסר" dataDxfId="117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6" dataDxfId="115">
  <autoFilter ref="AN2:AN6" xr:uid="{00000000-0009-0000-0100-00000E000000}"/>
  <tableColumns count="1">
    <tableColumn id="1" xr3:uid="{00000000-0010-0000-1200-000001000000}" name="פליז חד צדדי" dataDxfId="11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1" totalsRowShown="0" headerRowDxfId="164" dataDxfId="163">
  <autoFilter ref="B4:C21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3" dataDxfId="112">
  <autoFilter ref="AP2:AP6" xr:uid="{00000000-0009-0000-0100-00000F000000}"/>
  <tableColumns count="1">
    <tableColumn id="1" xr3:uid="{00000000-0010-0000-1300-000001000000}" name="פליז דו צדדי" dataDxfId="111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10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9" dataDxfId="108">
  <autoFilter ref="AX2:AX15" xr:uid="{00000000-0009-0000-0100-000012000000}"/>
  <tableColumns count="1">
    <tableColumn id="1" xr3:uid="{00000000-0010-0000-1500-000001000000}" name="צבעי הדפס" dataDxfId="107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6" dataDxfId="105" tableBorderDxfId="104">
  <autoFilter ref="AZ2:AZ4" xr:uid="{00000000-0009-0000-0100-000015000000}"/>
  <tableColumns count="1">
    <tableColumn id="1" xr3:uid="{00000000-0010-0000-1600-000001000000}" name="הדפס לרקמה" dataDxfId="103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2" dataDxfId="101" tableBorderDxfId="100">
  <autoFilter ref="BB2:BB16" xr:uid="{00000000-0009-0000-0100-000018000000}"/>
  <tableColumns count="1">
    <tableColumn id="1" xr3:uid="{00000000-0010-0000-1700-000001000000}" name="הדפס צבעוני" dataDxfId="99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8" dataDxfId="97">
  <autoFilter ref="D2:D23" xr:uid="{00000000-0009-0000-0100-000019000000}"/>
  <tableColumns count="1">
    <tableColumn id="1" xr3:uid="{00000000-0010-0000-1800-000001000000}" name="מסיכת קורונה" dataDxfId="96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5" dataDxfId="94">
  <autoFilter ref="AB2:AB3" xr:uid="{00000000-0009-0000-0100-00001A000000}"/>
  <tableColumns count="1">
    <tableColumn id="1" xr3:uid="{00000000-0010-0000-1900-000001000000}" name="כובע מצחיה" dataDxfId="93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2" dataDxfId="91">
  <autoFilter ref="AD2:AD3" xr:uid="{00000000-0009-0000-0100-00001B000000}"/>
  <tableColumns count="1">
    <tableColumn id="1" xr3:uid="{00000000-0010-0000-1A00-000001000000}" name="כובע טמבל" dataDxfId="90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9" dataDxfId="88">
  <autoFilter ref="AF2:AF7" xr:uid="{00000000-0009-0000-0100-00001C000000}"/>
  <tableColumns count="1">
    <tableColumn id="1" xr3:uid="{00000000-0010-0000-1B00-000001000000}" name="חמצאוור חד צדדי" dataDxfId="87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6" dataDxfId="85">
  <autoFilter ref="AH2:AH7" xr:uid="{00000000-0009-0000-0100-00001D000000}"/>
  <tableColumns count="1">
    <tableColumn id="1" xr3:uid="{00000000-0010-0000-1C00-000001000000}" name="חמצאוור דו צדדי" dataDxfId="84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3" dataDxfId="82">
  <autoFilter ref="AR2:AR4" xr:uid="{00000000-0009-0000-0100-00001E000000}"/>
  <tableColumns count="1">
    <tableColumn id="1" xr3:uid="{00000000-0010-0000-1D00-000001000000}" name="סובלימציה" dataDxfId="81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80" dataDxfId="79">
  <autoFilter ref="AT2:AT3" xr:uid="{00000000-0009-0000-0100-00001F000000}"/>
  <tableColumns count="1">
    <tableColumn id="1" xr3:uid="{00000000-0010-0000-1E00-000001000000}" name="מלאי" dataDxfId="78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7" dataDxfId="76" tableBorderDxfId="75">
  <autoFilter ref="AV2:AV4" xr:uid="{00000000-0009-0000-0100-000020000000}"/>
  <tableColumns count="1">
    <tableColumn id="1" xr3:uid="{00000000-0010-0000-1F00-000001000000}" name="צבעי_סובלימציה" dataDxfId="74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0">
  <autoFilter ref="F2:F23" xr:uid="{00000000-0009-0000-0100-000001000000}"/>
  <tableColumns count="1">
    <tableColumn id="1" xr3:uid="{00000000-0010-0000-0500-000001000000}" name="טריקו קצר" dataDxfId="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2" dataDxfId="151">
  <autoFilter ref="H2:H23" xr:uid="{00000000-0009-0000-0100-000002000000}"/>
  <tableColumns count="1">
    <tableColumn id="1" xr3:uid="{00000000-0010-0000-0600-000001000000}" name="טריקו 3/4" dataDxfId="150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9" dataDxfId="148">
  <autoFilter ref="J2:J23" xr:uid="{00000000-0009-0000-0100-000003000000}"/>
  <tableColumns count="1">
    <tableColumn id="1" xr3:uid="{00000000-0010-0000-0700-000001000000}" name="טריקו ארוך" dataDxfId="147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6" dataDxfId="145">
  <autoFilter ref="L2:L23" xr:uid="{00000000-0009-0000-0100-000004000000}"/>
  <tableColumns count="1">
    <tableColumn id="1" xr3:uid="{00000000-0010-0000-0800-000001000000}" name="טריקו גופיה" dataDxfId="144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zoomScale="85" zoomScaleNormal="85" zoomScaleSheetLayoutView="70" zoomScalePageLayoutView="55" workbookViewId="0">
      <selection activeCell="B7" sqref="B7:C7"/>
    </sheetView>
  </sheetViews>
  <sheetFormatPr defaultColWidth="0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29" width="8.6640625" style="61" customWidth="1"/>
    <col min="30" max="16384" width="8.6640625" style="61" hidden="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56" t="s">
        <v>197</v>
      </c>
      <c r="Z1" s="156"/>
      <c r="AA1" s="156"/>
      <c r="AB1" s="156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83"/>
      <c r="Z2" s="184"/>
      <c r="AA2" s="184"/>
      <c r="AB2" s="185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86"/>
      <c r="Z3" s="187"/>
      <c r="AA3" s="187"/>
      <c r="AB3" s="188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86"/>
      <c r="Z4" s="187"/>
      <c r="AA4" s="187"/>
      <c r="AB4" s="188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86"/>
      <c r="Z5" s="187"/>
      <c r="AA5" s="187"/>
      <c r="AB5" s="188"/>
    </row>
    <row r="6" spans="2:29" ht="20.399999999999999" customHeight="1" x14ac:dyDescent="0.3">
      <c r="B6" s="137" t="s">
        <v>245</v>
      </c>
      <c r="C6" s="127"/>
      <c r="D6" s="127" t="s">
        <v>113</v>
      </c>
      <c r="E6" s="127"/>
      <c r="F6" s="143" t="s">
        <v>10</v>
      </c>
      <c r="G6" s="144"/>
      <c r="H6" s="144"/>
      <c r="I6" s="145"/>
      <c r="J6" s="127" t="s">
        <v>8</v>
      </c>
      <c r="K6" s="127"/>
      <c r="L6" s="127"/>
      <c r="M6" s="127"/>
      <c r="N6" s="127"/>
      <c r="O6" s="127" t="s">
        <v>9</v>
      </c>
      <c r="P6" s="127"/>
      <c r="Q6" s="128" t="s">
        <v>188</v>
      </c>
      <c r="R6" s="128"/>
      <c r="S6" s="129"/>
      <c r="T6" s="120" t="s">
        <v>72</v>
      </c>
      <c r="U6" s="125"/>
      <c r="V6" s="125"/>
      <c r="W6" s="126"/>
      <c r="Y6" s="186"/>
      <c r="Z6" s="187"/>
      <c r="AA6" s="187"/>
      <c r="AB6" s="188"/>
    </row>
    <row r="7" spans="2:29" ht="30" customHeight="1" thickBot="1" x14ac:dyDescent="0.35">
      <c r="B7" s="138"/>
      <c r="C7" s="139"/>
      <c r="D7" s="139"/>
      <c r="E7" s="139"/>
      <c r="F7" s="140"/>
      <c r="G7" s="141"/>
      <c r="H7" s="141"/>
      <c r="I7" s="142"/>
      <c r="J7" s="136"/>
      <c r="K7" s="136"/>
      <c r="L7" s="136"/>
      <c r="M7" s="136"/>
      <c r="N7" s="136"/>
      <c r="O7" s="133" t="s">
        <v>69</v>
      </c>
      <c r="P7" s="134"/>
      <c r="Q7" s="133" t="s">
        <v>69</v>
      </c>
      <c r="R7" s="135"/>
      <c r="S7" s="135"/>
      <c r="T7" s="130" t="str">
        <f>VLOOKUP(Q7,פריטים!B33:C36,2,FALSE)</f>
        <v>זמן האספקה יוצג לאחר בחירת תנאי אספקה</v>
      </c>
      <c r="U7" s="131"/>
      <c r="V7" s="131"/>
      <c r="W7" s="132"/>
      <c r="Y7" s="186"/>
      <c r="Z7" s="187"/>
      <c r="AA7" s="187"/>
      <c r="AB7" s="188"/>
    </row>
    <row r="8" spans="2:29" ht="27" customHeight="1" thickBot="1" x14ac:dyDescent="0.4">
      <c r="B8" s="64" t="s">
        <v>38</v>
      </c>
      <c r="C8" s="146" t="str">
        <f>VLOOKUP(פריטים!$C$63,פריטים!D66:E69,2,FALSE)</f>
        <v xml:space="preserve">  </v>
      </c>
      <c r="D8" s="146"/>
      <c r="E8" s="146"/>
      <c r="F8" s="146"/>
      <c r="G8" s="147"/>
      <c r="H8" s="65" t="s">
        <v>11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62"/>
      <c r="Y8" s="192" t="s">
        <v>246</v>
      </c>
      <c r="Z8" s="193"/>
      <c r="AA8" s="193"/>
      <c r="AB8" s="194"/>
    </row>
    <row r="9" spans="2:29" ht="24.65" customHeight="1" thickBot="1" x14ac:dyDescent="0.4">
      <c r="Y9" s="97" t="s">
        <v>244</v>
      </c>
      <c r="Z9" s="98" t="s">
        <v>229</v>
      </c>
      <c r="AA9" s="189">
        <f>VLOOKUP(Z9,פריטים!$B$93:$C$94,2,FALSE)</f>
        <v>0</v>
      </c>
      <c r="AB9" s="189"/>
      <c r="AC9" s="96"/>
    </row>
    <row r="10" spans="2:29" ht="14.75" customHeight="1" x14ac:dyDescent="0.3">
      <c r="B10" s="111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57" t="s">
        <v>198</v>
      </c>
      <c r="Z10" s="157"/>
      <c r="AA10" s="157"/>
      <c r="AB10" s="157"/>
    </row>
    <row r="11" spans="2:29" ht="14.75" customHeight="1" thickBot="1" x14ac:dyDescent="0.35">
      <c r="B11" s="112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57"/>
      <c r="Z11" s="157"/>
      <c r="AA11" s="157"/>
      <c r="AB11" s="157"/>
    </row>
    <row r="12" spans="2:29" ht="14.75" customHeight="1" x14ac:dyDescent="0.35">
      <c r="B12" s="113" t="s">
        <v>127</v>
      </c>
      <c r="C12" s="115" t="s">
        <v>233</v>
      </c>
      <c r="D12" s="116"/>
      <c r="E12" s="116"/>
      <c r="F12" s="117"/>
      <c r="G12" s="118" t="s">
        <v>53</v>
      </c>
      <c r="H12" s="119"/>
      <c r="I12" s="119"/>
      <c r="J12" s="120" t="s">
        <v>128</v>
      </c>
      <c r="K12" s="121"/>
      <c r="L12" s="102" t="s">
        <v>233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4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14"/>
      <c r="C13" s="105"/>
      <c r="D13" s="105"/>
      <c r="E13" s="105"/>
      <c r="F13" s="105"/>
      <c r="G13" s="106" t="s">
        <v>69</v>
      </c>
      <c r="H13" s="107"/>
      <c r="I13" s="107"/>
      <c r="J13" s="122"/>
      <c r="K13" s="123"/>
      <c r="L13" s="108"/>
      <c r="M13" s="109"/>
      <c r="N13" s="109"/>
      <c r="O13" s="109"/>
      <c r="P13" s="109"/>
      <c r="Q13" s="109"/>
      <c r="R13" s="109"/>
      <c r="S13" s="109"/>
      <c r="T13" s="109"/>
      <c r="U13" s="109"/>
      <c r="V13" s="110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11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12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73" t="s">
        <v>178</v>
      </c>
      <c r="Z16" s="174"/>
      <c r="AA16" s="174"/>
      <c r="AB16" s="90">
        <f>SUM(AB13:AB15)</f>
        <v>0</v>
      </c>
    </row>
    <row r="17" spans="2:29" s="62" customFormat="1" ht="14.75" customHeight="1" thickBot="1" x14ac:dyDescent="0.4">
      <c r="B17" s="113" t="s">
        <v>127</v>
      </c>
      <c r="C17" s="115" t="s">
        <v>233</v>
      </c>
      <c r="D17" s="116"/>
      <c r="E17" s="116"/>
      <c r="F17" s="117"/>
      <c r="G17" s="118" t="s">
        <v>53</v>
      </c>
      <c r="H17" s="119"/>
      <c r="I17" s="119"/>
      <c r="J17" s="120" t="s">
        <v>128</v>
      </c>
      <c r="K17" s="121"/>
      <c r="L17" s="102" t="s">
        <v>233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  <c r="W17" s="75" t="s">
        <v>53</v>
      </c>
    </row>
    <row r="18" spans="2:29" s="62" customFormat="1" ht="14.75" customHeight="1" thickBot="1" x14ac:dyDescent="0.4">
      <c r="B18" s="114"/>
      <c r="C18" s="105"/>
      <c r="D18" s="105"/>
      <c r="E18" s="105"/>
      <c r="F18" s="105"/>
      <c r="G18" s="106" t="s">
        <v>69</v>
      </c>
      <c r="H18" s="107"/>
      <c r="I18" s="107"/>
      <c r="J18" s="122"/>
      <c r="K18" s="123"/>
      <c r="L18" s="108"/>
      <c r="M18" s="109"/>
      <c r="N18" s="109"/>
      <c r="O18" s="109"/>
      <c r="P18" s="109"/>
      <c r="Q18" s="109"/>
      <c r="R18" s="109"/>
      <c r="S18" s="109"/>
      <c r="T18" s="109"/>
      <c r="U18" s="109"/>
      <c r="V18" s="110"/>
      <c r="W18" s="79" t="s">
        <v>69</v>
      </c>
      <c r="Y18" s="175" t="s">
        <v>179</v>
      </c>
      <c r="Z18" s="176"/>
      <c r="AA18" s="179">
        <f>V11+V16+V21+V26+V31+V36+V41</f>
        <v>0</v>
      </c>
      <c r="AB18" s="180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77"/>
      <c r="Z19" s="178"/>
      <c r="AA19" s="181"/>
      <c r="AB19" s="182"/>
    </row>
    <row r="20" spans="2:29" s="62" customFormat="1" ht="14.75" customHeight="1" thickBot="1" x14ac:dyDescent="0.4">
      <c r="B20" s="111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70">
        <f>VLOOKUP(AA18,פריטים!D53:E57,2,1)</f>
        <v>0</v>
      </c>
      <c r="Z20" s="171"/>
      <c r="AA20" s="171"/>
      <c r="AB20" s="172"/>
    </row>
    <row r="21" spans="2:29" s="62" customFormat="1" ht="14.75" customHeight="1" thickBot="1" x14ac:dyDescent="0.4">
      <c r="B21" s="112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13" t="s">
        <v>127</v>
      </c>
      <c r="C22" s="115" t="s">
        <v>233</v>
      </c>
      <c r="D22" s="116"/>
      <c r="E22" s="116"/>
      <c r="F22" s="117"/>
      <c r="G22" s="118" t="s">
        <v>53</v>
      </c>
      <c r="H22" s="119"/>
      <c r="I22" s="119"/>
      <c r="J22" s="120" t="s">
        <v>128</v>
      </c>
      <c r="K22" s="121"/>
      <c r="L22" s="102" t="s">
        <v>233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75" t="s">
        <v>53</v>
      </c>
      <c r="Y22" s="164" t="s">
        <v>58</v>
      </c>
      <c r="Z22" s="166">
        <f>W11+W16+W21+W26+W31+W36+W41+AB16+AA9</f>
        <v>0</v>
      </c>
      <c r="AA22" s="166"/>
      <c r="AB22" s="167"/>
    </row>
    <row r="23" spans="2:29" s="62" customFormat="1" ht="14.75" customHeight="1" thickBot="1" x14ac:dyDescent="0.4">
      <c r="B23" s="114"/>
      <c r="C23" s="105"/>
      <c r="D23" s="105"/>
      <c r="E23" s="105"/>
      <c r="F23" s="105"/>
      <c r="G23" s="106" t="s">
        <v>69</v>
      </c>
      <c r="H23" s="107"/>
      <c r="I23" s="107"/>
      <c r="J23" s="122"/>
      <c r="K23" s="123"/>
      <c r="L23" s="108"/>
      <c r="M23" s="109"/>
      <c r="N23" s="109"/>
      <c r="O23" s="109"/>
      <c r="P23" s="109"/>
      <c r="Q23" s="109"/>
      <c r="R23" s="109"/>
      <c r="S23" s="109"/>
      <c r="T23" s="109"/>
      <c r="U23" s="109"/>
      <c r="V23" s="110"/>
      <c r="W23" s="79" t="s">
        <v>69</v>
      </c>
      <c r="Y23" s="165"/>
      <c r="Z23" s="168"/>
      <c r="AA23" s="168"/>
      <c r="AB23" s="169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11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61" t="s">
        <v>70</v>
      </c>
      <c r="Z25" s="162"/>
      <c r="AA25" s="162"/>
      <c r="AB25" s="163"/>
    </row>
    <row r="26" spans="2:29" s="62" customFormat="1" ht="14.75" customHeight="1" thickBot="1" x14ac:dyDescent="0.4">
      <c r="B26" s="112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58">
        <f ca="1">TODAY()</f>
        <v>45604</v>
      </c>
      <c r="Z26" s="159"/>
      <c r="AA26" s="159"/>
      <c r="AB26" s="160"/>
    </row>
    <row r="27" spans="2:29" s="62" customFormat="1" ht="14.75" customHeight="1" thickBot="1" x14ac:dyDescent="0.4">
      <c r="B27" s="113" t="s">
        <v>127</v>
      </c>
      <c r="C27" s="115" t="s">
        <v>233</v>
      </c>
      <c r="D27" s="116"/>
      <c r="E27" s="116"/>
      <c r="F27" s="117"/>
      <c r="G27" s="118" t="s">
        <v>53</v>
      </c>
      <c r="H27" s="119"/>
      <c r="I27" s="119"/>
      <c r="J27" s="120" t="s">
        <v>128</v>
      </c>
      <c r="K27" s="121"/>
      <c r="L27" s="102" t="s">
        <v>233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14"/>
      <c r="C28" s="124"/>
      <c r="D28" s="124"/>
      <c r="E28" s="124"/>
      <c r="F28" s="124"/>
      <c r="G28" s="106" t="s">
        <v>69</v>
      </c>
      <c r="H28" s="107"/>
      <c r="I28" s="107"/>
      <c r="J28" s="122"/>
      <c r="K28" s="123"/>
      <c r="L28" s="108"/>
      <c r="M28" s="109"/>
      <c r="N28" s="109"/>
      <c r="O28" s="109"/>
      <c r="P28" s="109"/>
      <c r="Q28" s="109"/>
      <c r="R28" s="109"/>
      <c r="S28" s="109"/>
      <c r="T28" s="109"/>
      <c r="U28" s="109"/>
      <c r="V28" s="110"/>
      <c r="W28" s="79" t="s">
        <v>69</v>
      </c>
      <c r="Y28" s="150" t="s">
        <v>199</v>
      </c>
      <c r="Z28" s="151"/>
      <c r="AA28" s="151"/>
      <c r="AB28" s="152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53" t="s">
        <v>200</v>
      </c>
      <c r="Z29" s="154"/>
      <c r="AA29" s="154"/>
      <c r="AB29" s="155"/>
      <c r="AC29" s="62"/>
    </row>
    <row r="30" spans="2:29" ht="14.75" customHeight="1" x14ac:dyDescent="0.35">
      <c r="B30" s="111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12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13" t="s">
        <v>127</v>
      </c>
      <c r="C32" s="115" t="s">
        <v>233</v>
      </c>
      <c r="D32" s="116"/>
      <c r="E32" s="116"/>
      <c r="F32" s="117"/>
      <c r="G32" s="118" t="s">
        <v>53</v>
      </c>
      <c r="H32" s="119"/>
      <c r="I32" s="119"/>
      <c r="J32" s="120" t="s">
        <v>128</v>
      </c>
      <c r="K32" s="121"/>
      <c r="L32" s="102" t="s">
        <v>233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75" t="s">
        <v>53</v>
      </c>
      <c r="AC32" s="62"/>
    </row>
    <row r="33" spans="2:29" ht="14.75" customHeight="1" thickBot="1" x14ac:dyDescent="0.4">
      <c r="B33" s="114"/>
      <c r="C33" s="105"/>
      <c r="D33" s="105"/>
      <c r="E33" s="105"/>
      <c r="F33" s="105"/>
      <c r="G33" s="106" t="s">
        <v>69</v>
      </c>
      <c r="H33" s="107"/>
      <c r="I33" s="107"/>
      <c r="J33" s="122"/>
      <c r="K33" s="123"/>
      <c r="L33" s="108"/>
      <c r="M33" s="109"/>
      <c r="N33" s="109"/>
      <c r="O33" s="109"/>
      <c r="P33" s="109"/>
      <c r="Q33" s="109"/>
      <c r="R33" s="109"/>
      <c r="S33" s="109"/>
      <c r="T33" s="109"/>
      <c r="U33" s="109"/>
      <c r="V33" s="110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11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12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13" t="s">
        <v>127</v>
      </c>
      <c r="C37" s="115" t="s">
        <v>233</v>
      </c>
      <c r="D37" s="116"/>
      <c r="E37" s="116"/>
      <c r="F37" s="117"/>
      <c r="G37" s="118" t="s">
        <v>53</v>
      </c>
      <c r="H37" s="119"/>
      <c r="I37" s="119"/>
      <c r="J37" s="120" t="s">
        <v>128</v>
      </c>
      <c r="K37" s="121"/>
      <c r="L37" s="102" t="s">
        <v>233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4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14"/>
      <c r="C38" s="105"/>
      <c r="D38" s="105"/>
      <c r="E38" s="105"/>
      <c r="F38" s="105"/>
      <c r="G38" s="106" t="s">
        <v>69</v>
      </c>
      <c r="H38" s="107"/>
      <c r="I38" s="107"/>
      <c r="J38" s="122"/>
      <c r="K38" s="123"/>
      <c r="L38" s="108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11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12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13" t="s">
        <v>127</v>
      </c>
      <c r="C42" s="115" t="s">
        <v>233</v>
      </c>
      <c r="D42" s="116"/>
      <c r="E42" s="116"/>
      <c r="F42" s="117"/>
      <c r="G42" s="118" t="s">
        <v>53</v>
      </c>
      <c r="H42" s="119"/>
      <c r="I42" s="119"/>
      <c r="J42" s="120" t="s">
        <v>128</v>
      </c>
      <c r="K42" s="121"/>
      <c r="L42" s="102" t="s">
        <v>233</v>
      </c>
      <c r="M42" s="103"/>
      <c r="N42" s="103"/>
      <c r="O42" s="103"/>
      <c r="P42" s="103"/>
      <c r="Q42" s="103"/>
      <c r="R42" s="103"/>
      <c r="S42" s="103"/>
      <c r="T42" s="103"/>
      <c r="U42" s="103"/>
      <c r="V42" s="104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14"/>
      <c r="C43" s="105"/>
      <c r="D43" s="105"/>
      <c r="E43" s="105"/>
      <c r="F43" s="105"/>
      <c r="G43" s="106" t="s">
        <v>69</v>
      </c>
      <c r="H43" s="107"/>
      <c r="I43" s="107"/>
      <c r="J43" s="122"/>
      <c r="K43" s="123"/>
      <c r="L43" s="108"/>
      <c r="M43" s="109"/>
      <c r="N43" s="109"/>
      <c r="O43" s="109"/>
      <c r="P43" s="109"/>
      <c r="Q43" s="109"/>
      <c r="R43" s="109"/>
      <c r="S43" s="109"/>
      <c r="T43" s="109"/>
      <c r="U43" s="109"/>
      <c r="V43" s="110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zUXH2HiJLWummwi0pZsslOIwkpZlI6wp2yvZXDP9SjNTp8hliFhCnZ1vwNqP9r4S0jsk8aqTiKG9f5tg2d9kVQ==" saltValue="hJ/rEj/pNBnsvVr1XD2pDw==" spinCount="100000" sheet="1" objects="1" scenarios="1" selectLockedCells="1"/>
  <mergeCells count="94"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  <mergeCell ref="B10:B11"/>
    <mergeCell ref="B12:B13"/>
    <mergeCell ref="C12:F12"/>
    <mergeCell ref="G12:I12"/>
    <mergeCell ref="C8:G8"/>
    <mergeCell ref="I8:W8"/>
    <mergeCell ref="B6:C6"/>
    <mergeCell ref="B7:C7"/>
    <mergeCell ref="D6:E6"/>
    <mergeCell ref="D7:E7"/>
    <mergeCell ref="F7:I7"/>
    <mergeCell ref="F6:I6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L18:V18"/>
    <mergeCell ref="J12:K13"/>
    <mergeCell ref="L12:V12"/>
    <mergeCell ref="C13:F13"/>
    <mergeCell ref="G13:I13"/>
    <mergeCell ref="L13:V13"/>
    <mergeCell ref="B15:B16"/>
    <mergeCell ref="B17:B18"/>
    <mergeCell ref="C17:F17"/>
    <mergeCell ref="G17:I17"/>
    <mergeCell ref="J17:K18"/>
    <mergeCell ref="C18:F18"/>
    <mergeCell ref="G18:I18"/>
    <mergeCell ref="B20:B21"/>
    <mergeCell ref="B22:B23"/>
    <mergeCell ref="C22:F22"/>
    <mergeCell ref="G22:I22"/>
    <mergeCell ref="J22:K23"/>
    <mergeCell ref="L22:V22"/>
    <mergeCell ref="C23:F23"/>
    <mergeCell ref="G23:I23"/>
    <mergeCell ref="L23:V23"/>
    <mergeCell ref="B25:B26"/>
    <mergeCell ref="B27:B28"/>
    <mergeCell ref="C27:F27"/>
    <mergeCell ref="G27:I27"/>
    <mergeCell ref="J27:K28"/>
    <mergeCell ref="L27:V27"/>
    <mergeCell ref="C28:F28"/>
    <mergeCell ref="G28:I28"/>
    <mergeCell ref="L28:V28"/>
    <mergeCell ref="B30:B31"/>
    <mergeCell ref="B32:B33"/>
    <mergeCell ref="C32:F32"/>
    <mergeCell ref="G32:I32"/>
    <mergeCell ref="J32:K33"/>
    <mergeCell ref="L32:V32"/>
    <mergeCell ref="C33:F33"/>
    <mergeCell ref="G33:I33"/>
    <mergeCell ref="L33:V33"/>
    <mergeCell ref="B35:B36"/>
    <mergeCell ref="B37:B38"/>
    <mergeCell ref="C37:F37"/>
    <mergeCell ref="G37:I37"/>
    <mergeCell ref="J37:K38"/>
    <mergeCell ref="L37:V37"/>
    <mergeCell ref="C38:F38"/>
    <mergeCell ref="G38:I38"/>
    <mergeCell ref="L38:V38"/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</mergeCells>
  <phoneticPr fontId="11" type="noConversion"/>
  <conditionalFormatting sqref="B10">
    <cfRule type="expression" dxfId="73" priority="132">
      <formula>$V$11&gt;0</formula>
    </cfRule>
  </conditionalFormatting>
  <conditionalFormatting sqref="B15">
    <cfRule type="expression" dxfId="72" priority="116">
      <formula>$V$16&gt;0</formula>
    </cfRule>
  </conditionalFormatting>
  <conditionalFormatting sqref="B20">
    <cfRule type="expression" dxfId="71" priority="92">
      <formula>V21&gt;0</formula>
    </cfRule>
  </conditionalFormatting>
  <conditionalFormatting sqref="B25">
    <cfRule type="expression" dxfId="70" priority="73">
      <formula>V26&gt;0</formula>
    </cfRule>
  </conditionalFormatting>
  <conditionalFormatting sqref="B30">
    <cfRule type="expression" dxfId="69" priority="60">
      <formula>V31&gt;0</formula>
    </cfRule>
  </conditionalFormatting>
  <conditionalFormatting sqref="B35">
    <cfRule type="expression" dxfId="68" priority="42">
      <formula>V36&gt;0</formula>
    </cfRule>
  </conditionalFormatting>
  <conditionalFormatting sqref="B40">
    <cfRule type="expression" dxfId="67" priority="33">
      <formula>V41&gt;0</formula>
    </cfRule>
  </conditionalFormatting>
  <conditionalFormatting sqref="B15:W18">
    <cfRule type="expression" dxfId="66" priority="95">
      <formula>$V$11=0</formula>
    </cfRule>
  </conditionalFormatting>
  <conditionalFormatting sqref="B20:W23">
    <cfRule type="expression" dxfId="65" priority="85">
      <formula>$V$16=0</formula>
    </cfRule>
  </conditionalFormatting>
  <conditionalFormatting sqref="B25:W28">
    <cfRule type="expression" dxfId="64" priority="67">
      <formula>$V$21=0</formula>
    </cfRule>
  </conditionalFormatting>
  <conditionalFormatting sqref="B30:W33">
    <cfRule type="expression" dxfId="63" priority="58">
      <formula>$V$26=0</formula>
    </cfRule>
  </conditionalFormatting>
  <conditionalFormatting sqref="B35:W38">
    <cfRule type="expression" dxfId="62" priority="40">
      <formula>$V$31=0</formula>
    </cfRule>
  </conditionalFormatting>
  <conditionalFormatting sqref="B40:W43">
    <cfRule type="expression" dxfId="61" priority="31">
      <formula>$V$36=0</formula>
    </cfRule>
  </conditionalFormatting>
  <conditionalFormatting sqref="G13:I13 W13">
    <cfRule type="containsText" dxfId="48" priority="130" operator="containsText" text="בחר ↓">
      <formula>NOT(ISERROR(SEARCH("בחר ↓",G13)))</formula>
    </cfRule>
  </conditionalFormatting>
  <conditionalFormatting sqref="G18:I18 W18">
    <cfRule type="containsText" dxfId="47" priority="114" operator="containsText" text="בחר ↓">
      <formula>NOT(ISERROR(SEARCH("בחר ↓",G18)))</formula>
    </cfRule>
  </conditionalFormatting>
  <conditionalFormatting sqref="G23:I23 W23">
    <cfRule type="containsText" dxfId="46" priority="91" operator="containsText" text="בחר ↓">
      <formula>NOT(ISERROR(SEARCH("בחר ↓",G23)))</formula>
    </cfRule>
  </conditionalFormatting>
  <conditionalFormatting sqref="G28:I28 W28">
    <cfRule type="containsText" dxfId="45" priority="72" operator="containsText" text="בחר ↓">
      <formula>NOT(ISERROR(SEARCH("בחר ↓",G28)))</formula>
    </cfRule>
  </conditionalFormatting>
  <conditionalFormatting sqref="G33:I33 W33">
    <cfRule type="containsText" dxfId="44" priority="59" operator="containsText" text="בחר ↓">
      <formula>NOT(ISERROR(SEARCH("בחר ↓",G33)))</formula>
    </cfRule>
  </conditionalFormatting>
  <conditionalFormatting sqref="G38:I38 W38">
    <cfRule type="containsText" dxfId="43" priority="41" operator="containsText" text="בחר ↓">
      <formula>NOT(ISERROR(SEARCH("בחר ↓",G38)))</formula>
    </cfRule>
  </conditionalFormatting>
  <conditionalFormatting sqref="G43:I43 W43">
    <cfRule type="containsText" dxfId="42" priority="32" operator="containsText" text="בחר ↓">
      <formula>NOT(ISERROR(SEARCH("בחר ↓",G43)))</formula>
    </cfRule>
  </conditionalFormatting>
  <conditionalFormatting sqref="G14:N14">
    <cfRule type="expression" dxfId="41" priority="23">
      <formula>$V$11&gt;0</formula>
    </cfRule>
  </conditionalFormatting>
  <conditionalFormatting sqref="G24:N24">
    <cfRule type="expression" dxfId="40" priority="21">
      <formula>$V$21&gt;0</formula>
    </cfRule>
  </conditionalFormatting>
  <conditionalFormatting sqref="G29:N29">
    <cfRule type="expression" dxfId="39" priority="20">
      <formula>$V$11&gt;0</formula>
    </cfRule>
  </conditionalFormatting>
  <conditionalFormatting sqref="G34:N34">
    <cfRule type="expression" dxfId="38" priority="19">
      <formula>$V$11&gt;0</formula>
    </cfRule>
  </conditionalFormatting>
  <conditionalFormatting sqref="G39:N39">
    <cfRule type="expression" dxfId="37" priority="18">
      <formula>$V$11&gt;0</formula>
    </cfRule>
  </conditionalFormatting>
  <conditionalFormatting sqref="G11:U11">
    <cfRule type="notContainsBlanks" dxfId="35" priority="180">
      <formula>LEN(TRIM(G11))&gt;0</formula>
    </cfRule>
  </conditionalFormatting>
  <conditionalFormatting sqref="G16:U16">
    <cfRule type="notContainsBlanks" dxfId="33" priority="118">
      <formula>LEN(TRIM(G16))&gt;0</formula>
    </cfRule>
  </conditionalFormatting>
  <conditionalFormatting sqref="G21:U21">
    <cfRule type="notContainsBlanks" dxfId="31" priority="93">
      <formula>LEN(TRIM(G21))&gt;0</formula>
    </cfRule>
  </conditionalFormatting>
  <conditionalFormatting sqref="G26:U26">
    <cfRule type="notContainsBlanks" dxfId="30" priority="74">
      <formula>LEN(TRIM(G26))&gt;0</formula>
    </cfRule>
  </conditionalFormatting>
  <conditionalFormatting sqref="G31:U31">
    <cfRule type="notContainsBlanks" dxfId="28" priority="61">
      <formula>LEN(TRIM(G31))&gt;0</formula>
    </cfRule>
  </conditionalFormatting>
  <conditionalFormatting sqref="G36:U36">
    <cfRule type="notContainsBlanks" dxfId="26" priority="43">
      <formula>LEN(TRIM(G36))&gt;0</formula>
    </cfRule>
  </conditionalFormatting>
  <conditionalFormatting sqref="G41:U41">
    <cfRule type="notContainsBlanks" dxfId="24" priority="34">
      <formula>LEN(TRIM(G41))&gt;0</formula>
    </cfRule>
  </conditionalFormatting>
  <conditionalFormatting sqref="H19:N19">
    <cfRule type="expression" dxfId="23" priority="17">
      <formula>$V$16&gt;0</formula>
    </cfRule>
  </conditionalFormatting>
  <conditionalFormatting sqref="O7:S7">
    <cfRule type="containsText" dxfId="18" priority="166" operator="containsText" text="בחר">
      <formula>NOT(ISERROR(SEARCH("בחר",O7)))</formula>
    </cfRule>
  </conditionalFormatting>
  <conditionalFormatting sqref="Y1:AB1">
    <cfRule type="expression" dxfId="17" priority="231">
      <formula>$Y$2&gt;0</formula>
    </cfRule>
  </conditionalFormatting>
  <conditionalFormatting sqref="Y2:AB7">
    <cfRule type="cellIs" dxfId="16" priority="9" operator="greaterThan">
      <formula>0</formula>
    </cfRule>
  </conditionalFormatting>
  <conditionalFormatting sqref="Y8:AB9">
    <cfRule type="expression" dxfId="15" priority="1">
      <formula>$Y$2&gt;0</formula>
    </cfRule>
  </conditionalFormatting>
  <conditionalFormatting sqref="Y20:AB20">
    <cfRule type="cellIs" dxfId="14" priority="2" operator="lessThan">
      <formula>1</formula>
    </cfRule>
    <cfRule type="containsText" dxfId="10" priority="209" operator="containsText" text="0">
      <formula>NOT(ISERROR(SEARCH("0",Y20)))</formula>
    </cfRule>
    <cfRule type="containsText" dxfId="9" priority="210" operator="containsText" text="0">
      <formula>NOT(ISERROR(SEARCH("0",Y20)))</formula>
    </cfRule>
  </conditionalFormatting>
  <conditionalFormatting sqref="AA18:AB19">
    <cfRule type="cellIs" dxfId="8" priority="29" operator="greaterThanOrEqual">
      <formula>30</formula>
    </cfRule>
    <cfRule type="cellIs" dxfId="7" priority="30" operator="lessThan">
      <formula>30</formula>
    </cfRule>
  </conditionalFormatting>
  <conditionalFormatting sqref="AC9">
    <cfRule type="expression" dxfId="6" priority="3">
      <formula>$Y$2&gt;0</formula>
    </cfRule>
  </conditionalFormatting>
  <conditionalFormatting sqref="T7:W7">
    <cfRule type="timePeriod" dxfId="4" priority="252" timePeriod="thisMonth">
      <formula>AND(MONTH(T7)=MONTH(TODAY()),YEAR(T7)=YEAR(TODAY()))</formula>
    </cfRule>
    <cfRule type="notContainsBlanks" dxfId="2" priority="254">
      <formula>LEN(TRIM(T7))&gt;0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ontainsText" priority="253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C28" sqref="C28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45</v>
      </c>
      <c r="C6" s="1">
        <v>17</v>
      </c>
      <c r="E6" s="1" t="s">
        <v>55</v>
      </c>
      <c r="G6" s="1" t="s">
        <v>189</v>
      </c>
    </row>
    <row r="7" spans="2:7" x14ac:dyDescent="0.3">
      <c r="B7" s="1" t="s">
        <v>46</v>
      </c>
      <c r="C7" s="1">
        <v>21</v>
      </c>
      <c r="E7" s="1" t="s">
        <v>232</v>
      </c>
      <c r="G7" s="1" t="s">
        <v>231</v>
      </c>
    </row>
    <row r="8" spans="2:7" x14ac:dyDescent="0.3">
      <c r="B8" s="1" t="s">
        <v>47</v>
      </c>
      <c r="C8" s="1">
        <v>24</v>
      </c>
      <c r="E8" t="s">
        <v>186</v>
      </c>
      <c r="G8" s="1" t="s">
        <v>190</v>
      </c>
    </row>
    <row r="9" spans="2:7" x14ac:dyDescent="0.3">
      <c r="B9" s="49" t="s">
        <v>48</v>
      </c>
      <c r="C9" s="1">
        <v>18</v>
      </c>
      <c r="G9" s="1" t="s">
        <v>39</v>
      </c>
    </row>
    <row r="10" spans="2:7" x14ac:dyDescent="0.3">
      <c r="B10" s="49" t="s">
        <v>49</v>
      </c>
      <c r="C10" s="1">
        <v>44</v>
      </c>
      <c r="G10" s="1" t="s">
        <v>40</v>
      </c>
    </row>
    <row r="11" spans="2:7" x14ac:dyDescent="0.3">
      <c r="B11" s="49" t="s">
        <v>50</v>
      </c>
      <c r="C11" s="1">
        <v>37</v>
      </c>
      <c r="G11" s="1" t="s">
        <v>191</v>
      </c>
    </row>
    <row r="12" spans="2:7" x14ac:dyDescent="0.3">
      <c r="B12" s="49" t="s">
        <v>51</v>
      </c>
      <c r="C12" s="1">
        <v>27</v>
      </c>
    </row>
    <row r="13" spans="2:7" x14ac:dyDescent="0.3">
      <c r="B13" s="54" t="s">
        <v>77</v>
      </c>
      <c r="C13" s="1">
        <v>27</v>
      </c>
    </row>
    <row r="14" spans="2:7" x14ac:dyDescent="0.3">
      <c r="B14" s="54" t="s">
        <v>52</v>
      </c>
      <c r="C14" s="1">
        <v>27</v>
      </c>
    </row>
    <row r="15" spans="2:7" x14ac:dyDescent="0.3">
      <c r="B15" s="1" t="s">
        <v>78</v>
      </c>
      <c r="C15" s="1">
        <v>45</v>
      </c>
    </row>
    <row r="16" spans="2:7" x14ac:dyDescent="0.3">
      <c r="B16" s="1" t="s">
        <v>204</v>
      </c>
      <c r="C16" s="1">
        <v>14</v>
      </c>
    </row>
    <row r="17" spans="2:4" x14ac:dyDescent="0.3">
      <c r="B17" s="1" t="s">
        <v>43</v>
      </c>
      <c r="C17" s="1">
        <v>14</v>
      </c>
    </row>
    <row r="18" spans="2:4" x14ac:dyDescent="0.3">
      <c r="B18" s="1" t="s">
        <v>205</v>
      </c>
      <c r="C18" s="1">
        <v>14</v>
      </c>
    </row>
    <row r="19" spans="2:4" x14ac:dyDescent="0.3">
      <c r="B19" s="1" t="s">
        <v>206</v>
      </c>
      <c r="C19" s="1">
        <v>18</v>
      </c>
    </row>
    <row r="20" spans="2:4" x14ac:dyDescent="0.3">
      <c r="B20" s="1" t="s">
        <v>222</v>
      </c>
      <c r="C20" s="1">
        <v>30</v>
      </c>
    </row>
    <row r="21" spans="2:4" x14ac:dyDescent="0.3">
      <c r="B21" s="1" t="s">
        <v>219</v>
      </c>
      <c r="C21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45604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45611</v>
      </c>
    </row>
    <row r="35" spans="2:3" x14ac:dyDescent="0.3">
      <c r="B35" s="23" t="s">
        <v>232</v>
      </c>
      <c r="C35" s="46">
        <f ca="1">B29+3</f>
        <v>45607</v>
      </c>
    </row>
    <row r="36" spans="2:3" ht="14.5" thickBot="1" x14ac:dyDescent="0.35">
      <c r="B36" s="47" t="s">
        <v>186</v>
      </c>
      <c r="C36" s="48">
        <f ca="1">B29+3</f>
        <v>45607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00" t="s">
        <v>7</v>
      </c>
      <c r="C78" s="101"/>
      <c r="D78" s="8">
        <f>SUM(D76:D77)</f>
        <v>1</v>
      </c>
    </row>
    <row r="80" spans="2:5" x14ac:dyDescent="0.3">
      <c r="B80" s="99" t="s">
        <v>107</v>
      </c>
      <c r="C80" s="99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conditionalFormatting sqref="G9 C8:F8">
    <cfRule type="cellIs" dxfId="5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F9" sqref="F9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2024-11-08T13:26:27Z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