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יום ירושלים תשפה/טופס הזמנה/"/>
    </mc:Choice>
  </mc:AlternateContent>
  <xr:revisionPtr revIDLastSave="55" documentId="13_ncr:1_{DA79509E-8D65-46E1-A203-D67AFD71C955}" xr6:coauthVersionLast="47" xr6:coauthVersionMax="47" xr10:uidLastSave="{0FD6C530-FF36-4894-AE99-16D4FFBEBA1E}"/>
  <workbookProtection workbookAlgorithmName="SHA-512" workbookHashValue="4gt01AkpzkYcZXe2MKnQmk433B722A8EjkicUJCQLaDJOrK4CRrOLwohoLSuUcXQ3HwK5oWNzEIQQzhOV/Q1AA==" workbookSaltValue="rJDHx14YSWkF6kSrLakJVQ==" workbookSpinCount="100000" lockStructure="1"/>
  <bookViews>
    <workbookView showSheetTabs="0" xWindow="-110" yWindow="-110" windowWidth="19420" windowHeight="1030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l="1"/>
  <c r="C8" i="1" s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<sst xmlns="http://schemas.openxmlformats.org/spreadsheetml/2006/main" count="602" uniqueCount="247">
  <si>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</si>
  <si>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</si>
  <si>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</si>
  <si>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</si>
  <si>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</si>
  <si>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</si>
  <si>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</si>
  <si>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</si>
  <si>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</si>
  <si>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</si>
  <si>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</si>
  <si>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</si>
  <si>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</si>
  <si>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</si>
  <si>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</si>
  <si>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</si>
  <si>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</si>
  <si>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</si>
  <si>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</si>
  <si>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</si>
  <si>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</si>
  <si>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</si>
  <si>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</si>
  <si>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</si>
  <si>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</si>
  <si>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</si>
  <si>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</si>
  <si>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</si>
  <si>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</si>
  <si>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</si>
  <si>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</si>
  <si>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</si>
  <si>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</si>
  <si>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</si>
  <si>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</si>
  <si>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</si>
  <si>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</si>
  <si>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</si>
  <si>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</si>
  <si>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</si>
  <si>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</si>
  <si>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</si>
  <si>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</si>
  <si>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</si>
  <si>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</si>
  <si>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</si>
  <si>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</si>
  <si>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</si>
  <si>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</si>
  <si>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</si>
  <si>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</si>
  <si>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</si>
  <si>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</si>
  <si>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</si>
  <si>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</si>
  <si>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</si>
  <si>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</si>
  <si>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</si>
  <si>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</si>
  <si>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</si>
  <si>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</si>
  <si>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</si>
  <si>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</si>
  <si>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</si>
  <si>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</si>
  <si>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</si>
  <si>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</si>
  <si>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</si>
  <si>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</si>
  <si>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</si>
  <si>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</si>
  <si>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</si>
  <si>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</si>
  <si>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</si>
  <si>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</si>
  <si>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</si>
  <si>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</si>
  <si>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</si>
  <si>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</si>
  <si>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</si>
  <si>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</si>
  <si>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</si>
  <si>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</si>
  <si>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</si>
  <si>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</si>
  <si>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</si>
  <si>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</si>
  <si>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</si>
  <si>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</si>
  <si>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</si>
  <si>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</si>
  <si>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</si>
  <si>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</si>
  <si>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</si>
  <si>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</si>
  <si>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</si>
  <si>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</si>
  <si>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</si>
  <si>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</si>
  <si>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</si>
  <si>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</si>
  <si>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</si>
  <si>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</si>
  <si>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</si>
  <si>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</si>
  <si>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</si>
  <si>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</si>
  <si>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</si>
  <si>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</si>
  <si>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</si>
  <si>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</si>
  <si>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</si>
  <si>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</si>
  <si>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</si>
  <si>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</si>
  <si>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</si>
  <si>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</si>
  <si>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</si>
  <si>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</si>
  <si>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</si>
  <si>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</si>
  <si>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</si>
  <si>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</si>
  <si>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</si>
  <si>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</si>
  <si>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</si>
  <si>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</si>
  <si>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</si>
  <si>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</si>
  <si>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</si>
  <si>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</si>
  <si>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</si>
  <si>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</si>
  <si>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</si>
  <si>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</si>
  <si>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</si>
  <si>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</si>
  <si>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</si>
  <si>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</si>
  <si>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</si>
  <si>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</si>
  <si>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</si>
  <si>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</si>
  <si>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</si>
  <si>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</si>
  <si>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</si>
  <si>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</si>
  <si>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</si>
  <si>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</si>
  <si>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</si>
  <si>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</si>
  <si>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</si>
  <si>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</si>
  <si>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</si>
  <si>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</si>
  <si>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</si>
  <si>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</si>
  <si>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</si>
  <si>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</si>
  <si>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</si>
  <si>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</si>
  <si>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</si>
  <si>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</si>
  <si>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</si>
  <si>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</si>
  <si>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</si>
  <si>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</si>
  <si>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</si>
  <si>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</si>
  <si>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</si>
  <si>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</si>
  <si>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</si>
  <si>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</si>
  <si>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</si>
  <si>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</si>
  <si>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</si>
  <si>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</si>
  <si>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</si>
  <si>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</si>
  <si>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</si>
  <si>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</si>
  <si>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</si>
  <si>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</si>
  <si>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</si>
  <si>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</si>
  <si>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</si>
  <si>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</si>
  <si>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</si>
  <si>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</si>
  <si>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</si>
  <si>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</si>
  <si>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</si>
  <si>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</si>
  <si>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</si>
  <si>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</si>
  <si>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</si>
  <si>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</si>
  <si>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</si>
  <si>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</si>
  <si>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</si>
  <si>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</si>
  <si>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</si>
  <si>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</si>
  <si>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</si>
  <si>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</si>
  <si>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</si>
  <si>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</si>
  <si>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</si>
  <si>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</si>
  <si>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</si>
  <si>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</si>
  <si>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</si>
  <si>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</si>
  <si>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</si>
  <si>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</si>
  <si>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</si>
  <si>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</si>
  <si>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</si>
  <si>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</si>
  <si>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</si>
  <si>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</si>
  <si>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</si>
  <si>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</si>
  <si>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</si>
  <si>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</si>
  <si>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</si>
  <si>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</si>
  <si>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</si>
  <si>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</si>
  <si>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</si>
  <si>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</si>
  <si>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</si>
  <si>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</si>
  <si>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</si>
  <si>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</si>
  <si>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</si>
  <si>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</si>
  <si>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</si>
  <si>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</si>
  <si>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</si>
  <si>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</si>
  <si>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</si>
  <si>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</si>
  <si>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</si>
  <si>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</si>
  <si>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איסוף עצמי ממפעלינו - איזור התעשייה שער בנימין</t>
  </si>
  <si>
    <t>איש קשר: נועה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</si>
</sst>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0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0" fontId="22" fillId="0" borderId="59" xfId="0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0" fontId="22" fillId="0" borderId="60" xfId="0" applyFont="1" applyBorder="1" applyAlignment="1">
      <alignment horizontal="center" vertical="center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7" tint="0.39994506668294322"/>
      </font>
      <fill>
        <patternFill>
          <bgColor theme="7" tint="0.59996337778862885"/>
        </patternFill>
      </fill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0</xdr:row>
      <xdr:rowOff>114300</xdr:rowOff>
    </xdr:from>
    <xdr:to>
      <xdr:col>22</xdr:col>
      <xdr:colOff>531495</xdr:colOff>
      <xdr:row>4</xdr:row>
      <xdr:rowOff>151414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341" b="-3872"/>
        <a:stretch/>
      </xdr:blipFill>
      <xdr:spPr>
        <a:xfrm>
          <a:off x="10908336705" y="114300"/>
          <a:ext cx="8989695" cy="8181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1" dataDxfId="140">
  <autoFilter ref="N2:N12" xr:uid="{00000000-0009-0000-0100-000005000000}"/>
  <tableColumns count="1">
    <tableColumn id="1" xr3:uid="{00000000-0010-0000-0900-000001000000}" name="חולצת דרייפיט" dataDxfId="139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38" dataDxfId="137">
  <autoFilter ref="P2:P23" xr:uid="{00000000-0009-0000-0100-000006000000}"/>
  <tableColumns count="1">
    <tableColumn id="1" xr3:uid="{00000000-0010-0000-0A00-000001000000}" name="קפוצ'ון כובע וכיס" dataDxfId="136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5" dataDxfId="134">
  <autoFilter ref="R2:R23" xr:uid="{00000000-0009-0000-0100-000007000000}"/>
  <tableColumns count="1">
    <tableColumn id="1" xr3:uid="{00000000-0010-0000-0B00-000001000000}" name="סווצ'ר" dataDxfId="133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2" dataDxfId="131">
  <autoFilter ref="T2:T3" xr:uid="{00000000-0009-0000-0100-000008000000}"/>
  <tableColumns count="1">
    <tableColumn id="1" xr3:uid="{00000000-0010-0000-0C00-000001000000}" name="אמריקאית קצר " dataDxfId="130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29" dataDxfId="128">
  <autoFilter ref="V2:V3" xr:uid="{00000000-0009-0000-0100-000009000000}"/>
  <tableColumns count="1">
    <tableColumn id="1" xr3:uid="{00000000-0010-0000-0D00-000001000000}" name="אמריקאית 3/4" dataDxfId="127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6" dataDxfId="125">
  <autoFilter ref="X2:X3" xr:uid="{00000000-0009-0000-0100-00000A000000}"/>
  <tableColumns count="1">
    <tableColumn id="1" xr3:uid="{00000000-0010-0000-0E00-000001000000}" name="אמריקאית ארוך" dataDxfId="124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3" dataDxfId="122">
  <autoFilter ref="Z2:Z13" xr:uid="{00000000-0009-0000-0100-00000B000000}"/>
  <tableColumns count="1">
    <tableColumn id="1" xr3:uid="{00000000-0010-0000-0F00-000001000000}" name="טרנינג" dataDxfId="121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0" dataDxfId="119">
  <autoFilter ref="AJ2:AJ4" xr:uid="{00000000-0009-0000-0100-00000C000000}"/>
  <tableColumns count="1">
    <tableColumn id="1" xr3:uid="{00000000-0010-0000-1000-000001000000}" name="מכנס קצר" dataDxfId="118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7" dataDxfId="116">
  <autoFilter ref="AL2:AL4" xr:uid="{00000000-0009-0000-0100-00000D000000}"/>
  <tableColumns count="1">
    <tableColumn id="1" xr3:uid="{00000000-0010-0000-1100-000001000000}" name="בוקסר" dataDxfId="115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4" dataDxfId="113">
  <autoFilter ref="AN2:AN6" xr:uid="{00000000-0009-0000-0100-00000E000000}"/>
  <tableColumns count="1">
    <tableColumn id="1" xr3:uid="{00000000-0010-0000-1200-000001000000}" name="פליז חד צדדי" dataDxfId="112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5" totalsRowShown="0" headerRowDxfId="164" dataDxfId="163">
  <autoFilter ref="B4:C25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1" dataDxfId="110">
  <autoFilter ref="AP2:AP6" xr:uid="{00000000-0009-0000-0100-00000F000000}"/>
  <tableColumns count="1">
    <tableColumn id="1" xr3:uid="{00000000-0010-0000-1300-000001000000}" name="פליז דו צדדי" dataDxfId="109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08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7" dataDxfId="106">
  <autoFilter ref="AX2:AX15" xr:uid="{00000000-0009-0000-0100-000012000000}"/>
  <tableColumns count="1">
    <tableColumn id="1" xr3:uid="{00000000-0010-0000-1500-000001000000}" name="צבעי הדפס" dataDxfId="105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4" dataDxfId="103" tableBorderDxfId="102">
  <autoFilter ref="AZ2:AZ4" xr:uid="{00000000-0009-0000-0100-000015000000}"/>
  <tableColumns count="1">
    <tableColumn id="1" xr3:uid="{00000000-0010-0000-1600-000001000000}" name="הדפס לרקמה" dataDxfId="101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0" dataDxfId="99" tableBorderDxfId="98">
  <autoFilter ref="BB2:BB16" xr:uid="{00000000-0009-0000-0100-000018000000}"/>
  <tableColumns count="1">
    <tableColumn id="1" xr3:uid="{00000000-0010-0000-1700-000001000000}" name="הדפס צבעוני" dataDxfId="97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6" dataDxfId="95">
  <autoFilter ref="D2:D23" xr:uid="{00000000-0009-0000-0100-000019000000}"/>
  <tableColumns count="1">
    <tableColumn id="1" xr3:uid="{00000000-0010-0000-1800-000001000000}" name="מסיכת קורונה" dataDxfId="94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3" dataDxfId="92">
  <autoFilter ref="AB2:AB3" xr:uid="{00000000-0009-0000-0100-00001A000000}"/>
  <tableColumns count="1">
    <tableColumn id="1" xr3:uid="{00000000-0010-0000-1900-000001000000}" name="כובע מצחיה" dataDxfId="91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0" dataDxfId="89">
  <autoFilter ref="AD2:AD3" xr:uid="{00000000-0009-0000-0100-00001B000000}"/>
  <tableColumns count="1">
    <tableColumn id="1" xr3:uid="{00000000-0010-0000-1A00-000001000000}" name="כובע טמבל" dataDxfId="88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7" dataDxfId="86">
  <autoFilter ref="AF2:AF7" xr:uid="{00000000-0009-0000-0100-00001C000000}"/>
  <tableColumns count="1">
    <tableColumn id="1" xr3:uid="{00000000-0010-0000-1B00-000001000000}" name="חמצאוור חד צדדי" dataDxfId="85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4" dataDxfId="83">
  <autoFilter ref="AH2:AH7" xr:uid="{00000000-0009-0000-0100-00001D000000}"/>
  <tableColumns count="1">
    <tableColumn id="1" xr3:uid="{00000000-0010-0000-1C00-000001000000}" name="חמצאוור דו צדדי" dataDxfId="82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1" dataDxfId="80">
  <autoFilter ref="AR2:AR4" xr:uid="{00000000-0009-0000-0100-00001E000000}"/>
  <tableColumns count="1">
    <tableColumn id="1" xr3:uid="{00000000-0010-0000-1D00-000001000000}" name="סובלימציה" dataDxfId="79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78" dataDxfId="77">
  <autoFilter ref="AT2:AT3" xr:uid="{00000000-0009-0000-0100-00001F000000}"/>
  <tableColumns count="1">
    <tableColumn id="1" xr3:uid="{00000000-0010-0000-1E00-000001000000}" name="מלאי" dataDxfId="76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5" dataDxfId="74" tableBorderDxfId="73">
  <autoFilter ref="AV2:AV4" xr:uid="{00000000-0009-0000-0100-000020000000}"/>
  <tableColumns count="1">
    <tableColumn id="1" xr3:uid="{00000000-0010-0000-1F00-000001000000}" name="צבעי_סובלימציה" dataDxfId="72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152">
  <autoFilter ref="F2:F23" xr:uid="{00000000-0009-0000-0100-000001000000}"/>
  <tableColumns count="1">
    <tableColumn id="1" xr3:uid="{00000000-0010-0000-0500-000001000000}" name="טריקו קצר" dataDxfId="15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0" dataDxfId="149">
  <autoFilter ref="H2:H23" xr:uid="{00000000-0009-0000-0100-000002000000}"/>
  <tableColumns count="1">
    <tableColumn id="1" xr3:uid="{00000000-0010-0000-0600-000001000000}" name="טריקו 3/4" dataDxfId="148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7" dataDxfId="146">
  <autoFilter ref="J2:J23" xr:uid="{00000000-0009-0000-0100-000003000000}"/>
  <tableColumns count="1">
    <tableColumn id="1" xr3:uid="{00000000-0010-0000-0700-000001000000}" name="טריקו ארוך" dataDxfId="145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4" dataDxfId="143">
  <autoFilter ref="L2:L23" xr:uid="{00000000-0009-0000-0100-000004000000}"/>
  <tableColumns count="1">
    <tableColumn id="1" xr3:uid="{00000000-0010-0000-0800-000001000000}" name="טריקו גופיה" dataDxfId="142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view="pageBreakPreview" zoomScaleNormal="100" zoomScaleSheetLayoutView="100" workbookViewId="0">
      <selection activeCell="B7" sqref="B7:C7"/>
    </sheetView>
  </sheetViews>
  <sheetFormatPr defaultColWidth="8.6640625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16384" width="8.6640625" style="6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05" t="s">
        <v>196</v>
      </c>
      <c r="Z1" s="105"/>
      <c r="AA1" s="105"/>
      <c r="AB1" s="105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32"/>
      <c r="Z2" s="133"/>
      <c r="AA2" s="133"/>
      <c r="AB2" s="134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35"/>
      <c r="Z3" s="136"/>
      <c r="AA3" s="136"/>
      <c r="AB3" s="137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35"/>
      <c r="Z4" s="136"/>
      <c r="AA4" s="136"/>
      <c r="AB4" s="137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35"/>
      <c r="Z5" s="136"/>
      <c r="AA5" s="136"/>
      <c r="AB5" s="137"/>
    </row>
    <row r="6" spans="2:29" ht="20.399999999999999" customHeight="1" x14ac:dyDescent="0.3">
      <c r="B6" s="155" t="s">
        <v>244</v>
      </c>
      <c r="C6" s="156"/>
      <c r="D6" s="156" t="s">
        <v>113</v>
      </c>
      <c r="E6" s="156"/>
      <c r="F6" s="162" t="s">
        <v>10</v>
      </c>
      <c r="G6" s="163"/>
      <c r="H6" s="163"/>
      <c r="I6" s="164"/>
      <c r="J6" s="156" t="s">
        <v>8</v>
      </c>
      <c r="K6" s="156"/>
      <c r="L6" s="156"/>
      <c r="M6" s="156"/>
      <c r="N6" s="156"/>
      <c r="O6" s="156" t="s">
        <v>9</v>
      </c>
      <c r="P6" s="156"/>
      <c r="Q6" s="168" t="s">
        <v>187</v>
      </c>
      <c r="R6" s="168"/>
      <c r="S6" s="169"/>
      <c r="T6" s="165" t="s">
        <v>72</v>
      </c>
      <c r="U6" s="166"/>
      <c r="V6" s="166"/>
      <c r="W6" s="167"/>
      <c r="Y6" s="135"/>
      <c r="Z6" s="136"/>
      <c r="AA6" s="136"/>
      <c r="AB6" s="137"/>
    </row>
    <row r="7" spans="2:29" ht="30" customHeight="1" thickBot="1" x14ac:dyDescent="0.35">
      <c r="B7" s="157"/>
      <c r="C7" s="158"/>
      <c r="D7" s="158"/>
      <c r="E7" s="158"/>
      <c r="F7" s="159"/>
      <c r="G7" s="160"/>
      <c r="H7" s="160"/>
      <c r="I7" s="161"/>
      <c r="J7" s="179"/>
      <c r="K7" s="179"/>
      <c r="L7" s="179"/>
      <c r="M7" s="179"/>
      <c r="N7" s="179"/>
      <c r="O7" s="176" t="s">
        <v>69</v>
      </c>
      <c r="P7" s="177"/>
      <c r="Q7" s="176" t="s">
        <v>69</v>
      </c>
      <c r="R7" s="178"/>
      <c r="S7" s="178"/>
      <c r="T7" s="173" t="str">
        <f>VLOOKUP(Q7,פריטים!B33:C36,2,FALSE)</f>
        <v>זמן האספקה יוצג לאחר בחירת תנאי אספקה</v>
      </c>
      <c r="U7" s="174"/>
      <c r="V7" s="174"/>
      <c r="W7" s="175"/>
      <c r="Y7" s="135"/>
      <c r="Z7" s="136"/>
      <c r="AA7" s="136"/>
      <c r="AB7" s="137"/>
    </row>
    <row r="8" spans="2:29" ht="27" customHeight="1" thickBot="1" x14ac:dyDescent="0.4">
      <c r="B8" s="64" t="s">
        <v>38</v>
      </c>
      <c r="C8" s="151" t="str">
        <f>VLOOKUP(פריטים!$C$63,פריטים!D66:E69,2,FALSE)</f>
        <v xml:space="preserve">  </v>
      </c>
      <c r="D8" s="151"/>
      <c r="E8" s="151"/>
      <c r="F8" s="151"/>
      <c r="G8" s="152"/>
      <c r="H8" s="65" t="s">
        <v>11</v>
      </c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  <c r="W8" s="154"/>
      <c r="X8" s="62"/>
      <c r="Y8" s="138" t="s">
        <v>246</v>
      </c>
      <c r="Z8" s="139"/>
      <c r="AA8" s="139"/>
      <c r="AB8" s="140"/>
    </row>
    <row r="9" spans="2:29" ht="24.65" customHeight="1" thickBot="1" x14ac:dyDescent="0.4">
      <c r="Y9" s="97" t="s">
        <v>243</v>
      </c>
      <c r="Z9" s="98" t="s">
        <v>228</v>
      </c>
      <c r="AA9" s="141">
        <f>VLOOKUP(Z9,פריטים!$B$93:$C$94,2,FALSE)</f>
        <v>0</v>
      </c>
      <c r="AB9" s="141"/>
      <c r="AC9" s="96"/>
    </row>
    <row r="10" spans="2:29" ht="14.75" customHeight="1" x14ac:dyDescent="0.3">
      <c r="B10" s="142" t="s">
        <v>125</v>
      </c>
      <c r="C10" s="66" t="s">
        <v>33</v>
      </c>
      <c r="D10" s="66" t="s">
        <v>34</v>
      </c>
      <c r="E10" s="66" t="s">
        <v>6</v>
      </c>
      <c r="F10" s="67" t="s">
        <v>116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06" t="s">
        <v>197</v>
      </c>
      <c r="Z10" s="106"/>
      <c r="AA10" s="106"/>
      <c r="AB10" s="106"/>
    </row>
    <row r="11" spans="2:29" ht="14.75" customHeight="1" thickBot="1" x14ac:dyDescent="0.35">
      <c r="B11" s="143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06"/>
      <c r="Z11" s="106"/>
      <c r="AA11" s="106"/>
      <c r="AB11" s="106"/>
    </row>
    <row r="12" spans="2:29" ht="14.75" customHeight="1" x14ac:dyDescent="0.35">
      <c r="B12" s="144" t="s">
        <v>126</v>
      </c>
      <c r="C12" s="146" t="s">
        <v>232</v>
      </c>
      <c r="D12" s="147"/>
      <c r="E12" s="147"/>
      <c r="F12" s="148"/>
      <c r="G12" s="149" t="s">
        <v>53</v>
      </c>
      <c r="H12" s="150"/>
      <c r="I12" s="150"/>
      <c r="J12" s="165" t="s">
        <v>127</v>
      </c>
      <c r="K12" s="183"/>
      <c r="L12" s="170" t="s">
        <v>232</v>
      </c>
      <c r="M12" s="171"/>
      <c r="N12" s="171"/>
      <c r="O12" s="171"/>
      <c r="P12" s="171"/>
      <c r="Q12" s="171"/>
      <c r="R12" s="171"/>
      <c r="S12" s="171"/>
      <c r="T12" s="171"/>
      <c r="U12" s="171"/>
      <c r="V12" s="172"/>
      <c r="W12" s="75" t="s">
        <v>53</v>
      </c>
      <c r="Y12" s="76" t="s">
        <v>175</v>
      </c>
      <c r="Z12" s="77" t="s">
        <v>176</v>
      </c>
      <c r="AA12" s="77" t="s">
        <v>12</v>
      </c>
      <c r="AB12" s="78" t="s">
        <v>7</v>
      </c>
    </row>
    <row r="13" spans="2:29" ht="14.75" customHeight="1" thickBot="1" x14ac:dyDescent="0.4">
      <c r="B13" s="145"/>
      <c r="C13" s="186"/>
      <c r="D13" s="186"/>
      <c r="E13" s="186"/>
      <c r="F13" s="186"/>
      <c r="G13" s="187" t="s">
        <v>69</v>
      </c>
      <c r="H13" s="188"/>
      <c r="I13" s="188"/>
      <c r="J13" s="184"/>
      <c r="K13" s="185"/>
      <c r="L13" s="180"/>
      <c r="M13" s="181"/>
      <c r="N13" s="181"/>
      <c r="O13" s="181"/>
      <c r="P13" s="181"/>
      <c r="Q13" s="181"/>
      <c r="R13" s="181"/>
      <c r="S13" s="181"/>
      <c r="T13" s="181"/>
      <c r="U13" s="181"/>
      <c r="V13" s="182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182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42" t="s">
        <v>130</v>
      </c>
      <c r="C15" s="66" t="s">
        <v>33</v>
      </c>
      <c r="D15" s="66" t="s">
        <v>34</v>
      </c>
      <c r="E15" s="66" t="s">
        <v>6</v>
      </c>
      <c r="F15" s="67" t="s">
        <v>116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120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43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22" t="s">
        <v>177</v>
      </c>
      <c r="Z16" s="123"/>
      <c r="AA16" s="123"/>
      <c r="AB16" s="90">
        <f>SUM(AB13:AB15)</f>
        <v>0</v>
      </c>
    </row>
    <row r="17" spans="2:29" s="62" customFormat="1" ht="14.75" customHeight="1" thickBot="1" x14ac:dyDescent="0.4">
      <c r="B17" s="144" t="s">
        <v>126</v>
      </c>
      <c r="C17" s="146" t="s">
        <v>232</v>
      </c>
      <c r="D17" s="147"/>
      <c r="E17" s="147"/>
      <c r="F17" s="148"/>
      <c r="G17" s="149" t="s">
        <v>53</v>
      </c>
      <c r="H17" s="150"/>
      <c r="I17" s="150"/>
      <c r="J17" s="165" t="s">
        <v>127</v>
      </c>
      <c r="K17" s="183"/>
      <c r="L17" s="170" t="s">
        <v>232</v>
      </c>
      <c r="M17" s="171"/>
      <c r="N17" s="171"/>
      <c r="O17" s="171"/>
      <c r="P17" s="171"/>
      <c r="Q17" s="171"/>
      <c r="R17" s="171"/>
      <c r="S17" s="171"/>
      <c r="T17" s="171"/>
      <c r="U17" s="171"/>
      <c r="V17" s="172"/>
      <c r="W17" s="75" t="s">
        <v>53</v>
      </c>
    </row>
    <row r="18" spans="2:29" s="62" customFormat="1" ht="14.75" customHeight="1" thickBot="1" x14ac:dyDescent="0.4">
      <c r="B18" s="145"/>
      <c r="C18" s="186"/>
      <c r="D18" s="186"/>
      <c r="E18" s="186"/>
      <c r="F18" s="186"/>
      <c r="G18" s="187" t="s">
        <v>69</v>
      </c>
      <c r="H18" s="188"/>
      <c r="I18" s="188"/>
      <c r="J18" s="184"/>
      <c r="K18" s="185"/>
      <c r="L18" s="180"/>
      <c r="M18" s="181"/>
      <c r="N18" s="181"/>
      <c r="O18" s="181"/>
      <c r="P18" s="181"/>
      <c r="Q18" s="181"/>
      <c r="R18" s="181"/>
      <c r="S18" s="181"/>
      <c r="T18" s="181"/>
      <c r="U18" s="181"/>
      <c r="V18" s="182"/>
      <c r="W18" s="79" t="s">
        <v>69</v>
      </c>
      <c r="Y18" s="124" t="s">
        <v>178</v>
      </c>
      <c r="Z18" s="125"/>
      <c r="AA18" s="128">
        <f>V11+V16+V21+V26+V31+V36+V41</f>
        <v>0</v>
      </c>
      <c r="AB18" s="129"/>
    </row>
    <row r="19" spans="2:29" s="62" customFormat="1" ht="14.75" customHeight="1" thickBot="1" x14ac:dyDescent="0.4">
      <c r="G19" s="91" t="s">
        <v>181</v>
      </c>
      <c r="H19" s="84"/>
      <c r="I19" s="84"/>
      <c r="J19" s="84"/>
      <c r="K19" s="84"/>
      <c r="L19" s="84"/>
      <c r="M19" s="84"/>
      <c r="N19" s="84"/>
      <c r="Y19" s="126"/>
      <c r="Z19" s="127"/>
      <c r="AA19" s="130"/>
      <c r="AB19" s="131"/>
    </row>
    <row r="20" spans="2:29" s="62" customFormat="1" ht="14.75" customHeight="1" thickBot="1" x14ac:dyDescent="0.4">
      <c r="B20" s="142" t="s">
        <v>147</v>
      </c>
      <c r="C20" s="66" t="s">
        <v>33</v>
      </c>
      <c r="D20" s="66" t="s">
        <v>34</v>
      </c>
      <c r="E20" s="66" t="s">
        <v>6</v>
      </c>
      <c r="F20" s="67" t="s">
        <v>116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19">
        <f>VLOOKUP(AA18,פריטים!D53:E57,2,1)</f>
        <v>0</v>
      </c>
      <c r="Z20" s="120"/>
      <c r="AA20" s="120"/>
      <c r="AB20" s="121"/>
    </row>
    <row r="21" spans="2:29" s="62" customFormat="1" ht="14.75" customHeight="1" thickBot="1" x14ac:dyDescent="0.4">
      <c r="B21" s="143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44" t="s">
        <v>126</v>
      </c>
      <c r="C22" s="146" t="s">
        <v>232</v>
      </c>
      <c r="D22" s="147"/>
      <c r="E22" s="147"/>
      <c r="F22" s="148"/>
      <c r="G22" s="149" t="s">
        <v>53</v>
      </c>
      <c r="H22" s="150"/>
      <c r="I22" s="150"/>
      <c r="J22" s="165" t="s">
        <v>127</v>
      </c>
      <c r="K22" s="183"/>
      <c r="L22" s="170" t="s">
        <v>232</v>
      </c>
      <c r="M22" s="171"/>
      <c r="N22" s="171"/>
      <c r="O22" s="171"/>
      <c r="P22" s="171"/>
      <c r="Q22" s="171"/>
      <c r="R22" s="171"/>
      <c r="S22" s="171"/>
      <c r="T22" s="171"/>
      <c r="U22" s="171"/>
      <c r="V22" s="172"/>
      <c r="W22" s="75" t="s">
        <v>53</v>
      </c>
      <c r="Y22" s="113" t="s">
        <v>58</v>
      </c>
      <c r="Z22" s="115">
        <f>W11+W16+W21+W26+W31+W36+W41+AB16+AA9</f>
        <v>0</v>
      </c>
      <c r="AA22" s="115"/>
      <c r="AB22" s="116"/>
    </row>
    <row r="23" spans="2:29" s="62" customFormat="1" ht="14.75" customHeight="1" thickBot="1" x14ac:dyDescent="0.4">
      <c r="B23" s="145"/>
      <c r="C23" s="186"/>
      <c r="D23" s="186"/>
      <c r="E23" s="186"/>
      <c r="F23" s="186"/>
      <c r="G23" s="187" t="s">
        <v>69</v>
      </c>
      <c r="H23" s="188"/>
      <c r="I23" s="188"/>
      <c r="J23" s="184"/>
      <c r="K23" s="185"/>
      <c r="L23" s="180"/>
      <c r="M23" s="181"/>
      <c r="N23" s="181"/>
      <c r="O23" s="181"/>
      <c r="P23" s="181"/>
      <c r="Q23" s="181"/>
      <c r="R23" s="181"/>
      <c r="S23" s="181"/>
      <c r="T23" s="181"/>
      <c r="U23" s="181"/>
      <c r="V23" s="182"/>
      <c r="W23" s="79" t="s">
        <v>69</v>
      </c>
      <c r="Y23" s="114"/>
      <c r="Z23" s="117"/>
      <c r="AA23" s="117"/>
      <c r="AB23" s="118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42" t="s">
        <v>151</v>
      </c>
      <c r="C25" s="66" t="s">
        <v>33</v>
      </c>
      <c r="D25" s="66" t="s">
        <v>34</v>
      </c>
      <c r="E25" s="66" t="s">
        <v>6</v>
      </c>
      <c r="F25" s="67" t="s">
        <v>116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10" t="s">
        <v>70</v>
      </c>
      <c r="Z25" s="111"/>
      <c r="AA25" s="111"/>
      <c r="AB25" s="112"/>
    </row>
    <row r="26" spans="2:29" s="62" customFormat="1" ht="14.75" customHeight="1" thickBot="1" x14ac:dyDescent="0.4">
      <c r="B26" s="143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07">
        <f ca="1">TODAY()</f>
        <v>45774</v>
      </c>
      <c r="Z26" s="108"/>
      <c r="AA26" s="108"/>
      <c r="AB26" s="109"/>
    </row>
    <row r="27" spans="2:29" s="62" customFormat="1" ht="14.75" customHeight="1" thickBot="1" x14ac:dyDescent="0.4">
      <c r="B27" s="144" t="s">
        <v>126</v>
      </c>
      <c r="C27" s="146" t="s">
        <v>232</v>
      </c>
      <c r="D27" s="147"/>
      <c r="E27" s="147"/>
      <c r="F27" s="148"/>
      <c r="G27" s="149" t="s">
        <v>53</v>
      </c>
      <c r="H27" s="150"/>
      <c r="I27" s="150"/>
      <c r="J27" s="165" t="s">
        <v>127</v>
      </c>
      <c r="K27" s="183"/>
      <c r="L27" s="170" t="s">
        <v>232</v>
      </c>
      <c r="M27" s="171"/>
      <c r="N27" s="171"/>
      <c r="O27" s="171"/>
      <c r="P27" s="171"/>
      <c r="Q27" s="171"/>
      <c r="R27" s="171"/>
      <c r="S27" s="171"/>
      <c r="T27" s="171"/>
      <c r="U27" s="171"/>
      <c r="V27" s="172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45"/>
      <c r="C28" s="189"/>
      <c r="D28" s="189"/>
      <c r="E28" s="189"/>
      <c r="F28" s="189"/>
      <c r="G28" s="187" t="s">
        <v>69</v>
      </c>
      <c r="H28" s="188"/>
      <c r="I28" s="188"/>
      <c r="J28" s="184"/>
      <c r="K28" s="185"/>
      <c r="L28" s="180"/>
      <c r="M28" s="181"/>
      <c r="N28" s="181"/>
      <c r="O28" s="181"/>
      <c r="P28" s="181"/>
      <c r="Q28" s="181"/>
      <c r="R28" s="181"/>
      <c r="S28" s="181"/>
      <c r="T28" s="181"/>
      <c r="U28" s="181"/>
      <c r="V28" s="182"/>
      <c r="W28" s="79" t="s">
        <v>69</v>
      </c>
      <c r="Y28" s="99" t="s">
        <v>198</v>
      </c>
      <c r="Z28" s="100"/>
      <c r="AA28" s="100"/>
      <c r="AB28" s="101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02" t="s">
        <v>199</v>
      </c>
      <c r="Z29" s="103"/>
      <c r="AA29" s="103"/>
      <c r="AB29" s="104"/>
      <c r="AC29" s="62"/>
    </row>
    <row r="30" spans="2:29" ht="14.75" customHeight="1" x14ac:dyDescent="0.35">
      <c r="B30" s="142" t="s">
        <v>157</v>
      </c>
      <c r="C30" s="66" t="s">
        <v>33</v>
      </c>
      <c r="D30" s="66" t="s">
        <v>34</v>
      </c>
      <c r="E30" s="66" t="s">
        <v>6</v>
      </c>
      <c r="F30" s="67" t="s">
        <v>116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43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44" t="s">
        <v>126</v>
      </c>
      <c r="C32" s="146" t="s">
        <v>232</v>
      </c>
      <c r="D32" s="147"/>
      <c r="E32" s="147"/>
      <c r="F32" s="148"/>
      <c r="G32" s="149" t="s">
        <v>53</v>
      </c>
      <c r="H32" s="150"/>
      <c r="I32" s="150"/>
      <c r="J32" s="165" t="s">
        <v>127</v>
      </c>
      <c r="K32" s="183"/>
      <c r="L32" s="170" t="s">
        <v>232</v>
      </c>
      <c r="M32" s="171"/>
      <c r="N32" s="171"/>
      <c r="O32" s="171"/>
      <c r="P32" s="171"/>
      <c r="Q32" s="171"/>
      <c r="R32" s="171"/>
      <c r="S32" s="171"/>
      <c r="T32" s="171"/>
      <c r="U32" s="171"/>
      <c r="V32" s="172"/>
      <c r="W32" s="75" t="s">
        <v>53</v>
      </c>
      <c r="AC32" s="62"/>
    </row>
    <row r="33" spans="2:29" ht="14.75" customHeight="1" thickBot="1" x14ac:dyDescent="0.4">
      <c r="B33" s="145"/>
      <c r="C33" s="186"/>
      <c r="D33" s="186"/>
      <c r="E33" s="186"/>
      <c r="F33" s="186"/>
      <c r="G33" s="187" t="s">
        <v>69</v>
      </c>
      <c r="H33" s="188"/>
      <c r="I33" s="188"/>
      <c r="J33" s="184"/>
      <c r="K33" s="185"/>
      <c r="L33" s="180"/>
      <c r="M33" s="181"/>
      <c r="N33" s="181"/>
      <c r="O33" s="181"/>
      <c r="P33" s="181"/>
      <c r="Q33" s="181"/>
      <c r="R33" s="181"/>
      <c r="S33" s="181"/>
      <c r="T33" s="181"/>
      <c r="U33" s="181"/>
      <c r="V33" s="182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42" t="s">
        <v>163</v>
      </c>
      <c r="C35" s="66" t="s">
        <v>33</v>
      </c>
      <c r="D35" s="66" t="s">
        <v>34</v>
      </c>
      <c r="E35" s="66" t="s">
        <v>6</v>
      </c>
      <c r="F35" s="67" t="s">
        <v>116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43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44" t="s">
        <v>126</v>
      </c>
      <c r="C37" s="146" t="s">
        <v>232</v>
      </c>
      <c r="D37" s="147"/>
      <c r="E37" s="147"/>
      <c r="F37" s="148"/>
      <c r="G37" s="149" t="s">
        <v>53</v>
      </c>
      <c r="H37" s="150"/>
      <c r="I37" s="150"/>
      <c r="J37" s="165" t="s">
        <v>127</v>
      </c>
      <c r="K37" s="183"/>
      <c r="L37" s="170" t="s">
        <v>232</v>
      </c>
      <c r="M37" s="171"/>
      <c r="N37" s="171"/>
      <c r="O37" s="171"/>
      <c r="P37" s="171"/>
      <c r="Q37" s="171"/>
      <c r="R37" s="171"/>
      <c r="S37" s="171"/>
      <c r="T37" s="171"/>
      <c r="U37" s="171"/>
      <c r="V37" s="172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45"/>
      <c r="C38" s="186"/>
      <c r="D38" s="186"/>
      <c r="E38" s="186"/>
      <c r="F38" s="186"/>
      <c r="G38" s="187" t="s">
        <v>69</v>
      </c>
      <c r="H38" s="188"/>
      <c r="I38" s="188"/>
      <c r="J38" s="184"/>
      <c r="K38" s="185"/>
      <c r="L38" s="180"/>
      <c r="M38" s="181"/>
      <c r="N38" s="181"/>
      <c r="O38" s="181"/>
      <c r="P38" s="181"/>
      <c r="Q38" s="181"/>
      <c r="R38" s="181"/>
      <c r="S38" s="181"/>
      <c r="T38" s="181"/>
      <c r="U38" s="181"/>
      <c r="V38" s="182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42" t="s">
        <v>169</v>
      </c>
      <c r="C40" s="66" t="s">
        <v>33</v>
      </c>
      <c r="D40" s="66" t="s">
        <v>34</v>
      </c>
      <c r="E40" s="66" t="s">
        <v>6</v>
      </c>
      <c r="F40" s="67" t="s">
        <v>116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43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44" t="s">
        <v>126</v>
      </c>
      <c r="C42" s="146" t="s">
        <v>232</v>
      </c>
      <c r="D42" s="147"/>
      <c r="E42" s="147"/>
      <c r="F42" s="148"/>
      <c r="G42" s="149" t="s">
        <v>53</v>
      </c>
      <c r="H42" s="150"/>
      <c r="I42" s="150"/>
      <c r="J42" s="165" t="s">
        <v>127</v>
      </c>
      <c r="K42" s="183"/>
      <c r="L42" s="170" t="s">
        <v>232</v>
      </c>
      <c r="M42" s="171"/>
      <c r="N42" s="171"/>
      <c r="O42" s="171"/>
      <c r="P42" s="171"/>
      <c r="Q42" s="171"/>
      <c r="R42" s="171"/>
      <c r="S42" s="171"/>
      <c r="T42" s="171"/>
      <c r="U42" s="171"/>
      <c r="V42" s="172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45"/>
      <c r="C43" s="186"/>
      <c r="D43" s="186"/>
      <c r="E43" s="186"/>
      <c r="F43" s="186"/>
      <c r="G43" s="187" t="s">
        <v>69</v>
      </c>
      <c r="H43" s="188"/>
      <c r="I43" s="188"/>
      <c r="J43" s="184"/>
      <c r="K43" s="185"/>
      <c r="L43" s="180"/>
      <c r="M43" s="181"/>
      <c r="N43" s="181"/>
      <c r="O43" s="181"/>
      <c r="P43" s="181"/>
      <c r="Q43" s="181"/>
      <c r="R43" s="181"/>
      <c r="S43" s="181"/>
      <c r="T43" s="181"/>
      <c r="U43" s="181"/>
      <c r="V43" s="182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rscj2i6t2VwbRlRhgIXPrDa6Q5APbJCLnyYYJrL9YMMRC1QBtM2Dtif7rXjLTcaCav20LHSvllPt2WbJ9VE3mA==" saltValue="vLM91zEAGmoMJ5bn426y5Q==" spinCount="100000" sheet="1" objects="1" scenarios="1" selectLockedCells="1"/>
  <mergeCells count="94"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  <mergeCell ref="B37:B38"/>
    <mergeCell ref="C37:F37"/>
    <mergeCell ref="G37:I37"/>
    <mergeCell ref="J37:K38"/>
    <mergeCell ref="L37:V37"/>
    <mergeCell ref="C38:F38"/>
    <mergeCell ref="G38:I38"/>
    <mergeCell ref="L38:V38"/>
    <mergeCell ref="L32:V32"/>
    <mergeCell ref="C33:F33"/>
    <mergeCell ref="G33:I33"/>
    <mergeCell ref="L33:V33"/>
    <mergeCell ref="B35:B36"/>
    <mergeCell ref="B30:B31"/>
    <mergeCell ref="B32:B33"/>
    <mergeCell ref="C32:F32"/>
    <mergeCell ref="G32:I32"/>
    <mergeCell ref="J32:K33"/>
    <mergeCell ref="B27:B28"/>
    <mergeCell ref="C27:F27"/>
    <mergeCell ref="G27:I27"/>
    <mergeCell ref="J27:K28"/>
    <mergeCell ref="L27:V27"/>
    <mergeCell ref="C28:F28"/>
    <mergeCell ref="G28:I28"/>
    <mergeCell ref="L28:V28"/>
    <mergeCell ref="L22:V22"/>
    <mergeCell ref="C23:F23"/>
    <mergeCell ref="G23:I23"/>
    <mergeCell ref="L23:V23"/>
    <mergeCell ref="B25:B26"/>
    <mergeCell ref="B20:B21"/>
    <mergeCell ref="B22:B23"/>
    <mergeCell ref="C22:F22"/>
    <mergeCell ref="G22:I22"/>
    <mergeCell ref="J22:K23"/>
    <mergeCell ref="B15:B16"/>
    <mergeCell ref="B17:B18"/>
    <mergeCell ref="C17:F17"/>
    <mergeCell ref="G17:I17"/>
    <mergeCell ref="J17:K18"/>
    <mergeCell ref="C18:F18"/>
    <mergeCell ref="G18:I18"/>
    <mergeCell ref="L18:V18"/>
    <mergeCell ref="J12:K13"/>
    <mergeCell ref="L12:V12"/>
    <mergeCell ref="C13:F13"/>
    <mergeCell ref="G13:I13"/>
    <mergeCell ref="L13:V13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B6:C6"/>
    <mergeCell ref="B7:C7"/>
    <mergeCell ref="D6:E6"/>
    <mergeCell ref="D7:E7"/>
    <mergeCell ref="F7:I7"/>
    <mergeCell ref="F6:I6"/>
    <mergeCell ref="B10:B11"/>
    <mergeCell ref="B12:B13"/>
    <mergeCell ref="C12:F12"/>
    <mergeCell ref="G12:I12"/>
    <mergeCell ref="C8:G8"/>
    <mergeCell ref="I8:W8"/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</mergeCells>
  <phoneticPr fontId="11" type="noConversion"/>
  <conditionalFormatting sqref="B10">
    <cfRule type="expression" dxfId="71" priority="132">
      <formula>$V$11&gt;0</formula>
    </cfRule>
  </conditionalFormatting>
  <conditionalFormatting sqref="B15">
    <cfRule type="expression" dxfId="70" priority="116">
      <formula>$V$16&gt;0</formula>
    </cfRule>
  </conditionalFormatting>
  <conditionalFormatting sqref="B20">
    <cfRule type="expression" dxfId="69" priority="92">
      <formula>V21&gt;0</formula>
    </cfRule>
  </conditionalFormatting>
  <conditionalFormatting sqref="B25">
    <cfRule type="expression" dxfId="68" priority="73">
      <formula>V26&gt;0</formula>
    </cfRule>
  </conditionalFormatting>
  <conditionalFormatting sqref="B30">
    <cfRule type="expression" dxfId="67" priority="60">
      <formula>V31&gt;0</formula>
    </cfRule>
  </conditionalFormatting>
  <conditionalFormatting sqref="B35">
    <cfRule type="expression" dxfId="66" priority="42">
      <formula>V36&gt;0</formula>
    </cfRule>
  </conditionalFormatting>
  <conditionalFormatting sqref="B40">
    <cfRule type="expression" dxfId="65" priority="33">
      <formula>V41&gt;0</formula>
    </cfRule>
  </conditionalFormatting>
  <conditionalFormatting sqref="B15:W18">
    <cfRule type="expression" dxfId="64" priority="95">
      <formula>$V$11=0</formula>
    </cfRule>
  </conditionalFormatting>
  <conditionalFormatting sqref="B20:W23">
    <cfRule type="expression" dxfId="63" priority="85">
      <formula>$V$16=0</formula>
    </cfRule>
  </conditionalFormatting>
  <conditionalFormatting sqref="B25:W28">
    <cfRule type="expression" dxfId="62" priority="67">
      <formula>$V$21=0</formula>
    </cfRule>
  </conditionalFormatting>
  <conditionalFormatting sqref="B30:W33">
    <cfRule type="expression" dxfId="61" priority="58">
      <formula>$V$26=0</formula>
    </cfRule>
  </conditionalFormatting>
  <conditionalFormatting sqref="B35:W38">
    <cfRule type="expression" dxfId="60" priority="40">
      <formula>$V$31=0</formula>
    </cfRule>
  </conditionalFormatting>
  <conditionalFormatting sqref="B40:W43">
    <cfRule type="expression" dxfId="59" priority="31">
      <formula>$V$36=0</formula>
    </cfRule>
  </conditionalFormatting>
  <conditionalFormatting sqref="G13:I13 W13">
    <cfRule type="containsText" dxfId="46" priority="130" operator="containsText" text="בחר ↓">
      <formula>NOT(ISERROR(SEARCH("בחר ↓",G13)))</formula>
    </cfRule>
  </conditionalFormatting>
  <conditionalFormatting sqref="G18:I18 W18">
    <cfRule type="containsText" dxfId="45" priority="114" operator="containsText" text="בחר ↓">
      <formula>NOT(ISERROR(SEARCH("בחר ↓",G18)))</formula>
    </cfRule>
  </conditionalFormatting>
  <conditionalFormatting sqref="G23:I23 W23">
    <cfRule type="containsText" dxfId="44" priority="91" operator="containsText" text="בחר ↓">
      <formula>NOT(ISERROR(SEARCH("בחר ↓",G23)))</formula>
    </cfRule>
  </conditionalFormatting>
  <conditionalFormatting sqref="G28:I28 W28">
    <cfRule type="containsText" dxfId="43" priority="72" operator="containsText" text="בחר ↓">
      <formula>NOT(ISERROR(SEARCH("בחר ↓",G28)))</formula>
    </cfRule>
  </conditionalFormatting>
  <conditionalFormatting sqref="G33:I33 W33">
    <cfRule type="containsText" dxfId="42" priority="59" operator="containsText" text="בחר ↓">
      <formula>NOT(ISERROR(SEARCH("בחר ↓",G33)))</formula>
    </cfRule>
  </conditionalFormatting>
  <conditionalFormatting sqref="G38:I38 W38">
    <cfRule type="containsText" dxfId="41" priority="41" operator="containsText" text="בחר ↓">
      <formula>NOT(ISERROR(SEARCH("בחר ↓",G38)))</formula>
    </cfRule>
  </conditionalFormatting>
  <conditionalFormatting sqref="G43:I43 W43">
    <cfRule type="containsText" dxfId="40" priority="32" operator="containsText" text="בחר ↓">
      <formula>NOT(ISERROR(SEARCH("בחר ↓",G43)))</formula>
    </cfRule>
  </conditionalFormatting>
  <conditionalFormatting sqref="G14:N14">
    <cfRule type="expression" dxfId="39" priority="23">
      <formula>$V$11&gt;0</formula>
    </cfRule>
  </conditionalFormatting>
  <conditionalFormatting sqref="G24:N24">
    <cfRule type="expression" dxfId="38" priority="21">
      <formula>$V$21&gt;0</formula>
    </cfRule>
  </conditionalFormatting>
  <conditionalFormatting sqref="G29:N29">
    <cfRule type="expression" dxfId="37" priority="20">
      <formula>$V$11&gt;0</formula>
    </cfRule>
  </conditionalFormatting>
  <conditionalFormatting sqref="G34:N34">
    <cfRule type="expression" dxfId="36" priority="19">
      <formula>$V$11&gt;0</formula>
    </cfRule>
  </conditionalFormatting>
  <conditionalFormatting sqref="G39:N39">
    <cfRule type="expression" dxfId="35" priority="18">
      <formula>$V$11&gt;0</formula>
    </cfRule>
  </conditionalFormatting>
  <conditionalFormatting sqref="G11:U11">
    <cfRule type="notContainsBlanks" dxfId="33" priority="180">
      <formula>LEN(TRIM(G11))&gt;0</formula>
    </cfRule>
  </conditionalFormatting>
  <conditionalFormatting sqref="G16:U16">
    <cfRule type="notContainsBlanks" dxfId="31" priority="118">
      <formula>LEN(TRIM(G16))&gt;0</formula>
    </cfRule>
  </conditionalFormatting>
  <conditionalFormatting sqref="G21:U21">
    <cfRule type="notContainsBlanks" dxfId="29" priority="93">
      <formula>LEN(TRIM(G21))&gt;0</formula>
    </cfRule>
  </conditionalFormatting>
  <conditionalFormatting sqref="G26:U26">
    <cfRule type="notContainsBlanks" dxfId="28" priority="74">
      <formula>LEN(TRIM(G26))&gt;0</formula>
    </cfRule>
  </conditionalFormatting>
  <conditionalFormatting sqref="G31:U31">
    <cfRule type="notContainsBlanks" dxfId="26" priority="61">
      <formula>LEN(TRIM(G31))&gt;0</formula>
    </cfRule>
  </conditionalFormatting>
  <conditionalFormatting sqref="G36:U36">
    <cfRule type="notContainsBlanks" dxfId="24" priority="43">
      <formula>LEN(TRIM(G36))&gt;0</formula>
    </cfRule>
  </conditionalFormatting>
  <conditionalFormatting sqref="G41:U41">
    <cfRule type="notContainsBlanks" dxfId="22" priority="34">
      <formula>LEN(TRIM(G41))&gt;0</formula>
    </cfRule>
  </conditionalFormatting>
  <conditionalFormatting sqref="H19:N19">
    <cfRule type="expression" dxfId="21" priority="17">
      <formula>$V$16&gt;0</formula>
    </cfRule>
  </conditionalFormatting>
  <conditionalFormatting sqref="O7:S7">
    <cfRule type="containsText" dxfId="16" priority="166" operator="containsText" text="בחר">
      <formula>NOT(ISERROR(SEARCH("בחר",O7)))</formula>
    </cfRule>
  </conditionalFormatting>
  <conditionalFormatting sqref="T7:W7">
    <cfRule type="timePeriod" dxfId="15" priority="133" timePeriod="thisMonth">
      <formula>AND(MONTH(T7)=MONTH(TODAY()),YEAR(T7)=YEAR(TODAY()))</formula>
    </cfRule>
    <cfRule type="notContainsBlanks" dxfId="13" priority="179">
      <formula>LEN(TRIM(T7))&gt;0</formula>
    </cfRule>
  </conditionalFormatting>
  <conditionalFormatting sqref="Y1:AB1">
    <cfRule type="expression" dxfId="12" priority="231">
      <formula>$Y$2&gt;0</formula>
    </cfRule>
  </conditionalFormatting>
  <conditionalFormatting sqref="Y2:AB7">
    <cfRule type="cellIs" dxfId="11" priority="9" operator="greaterThan">
      <formula>0</formula>
    </cfRule>
  </conditionalFormatting>
  <conditionalFormatting sqref="Y8:AB9">
    <cfRule type="expression" dxfId="10" priority="1">
      <formula>$Y$2&gt;0</formula>
    </cfRule>
  </conditionalFormatting>
  <conditionalFormatting sqref="Y20:AB20">
    <cfRule type="containsText" dxfId="6" priority="209" operator="containsText" text="0">
      <formula>NOT(ISERROR(SEARCH("0",Y20)))</formula>
    </cfRule>
    <cfRule type="containsText" dxfId="5" priority="210" operator="containsText" text="0">
      <formula>NOT(ISERROR(SEARCH("0",Y20)))</formula>
    </cfRule>
    <cfRule type="cellIs" dxfId="4" priority="2" operator="lessThan">
      <formula>1</formula>
    </cfRule>
  </conditionalFormatting>
  <conditionalFormatting sqref="AA18:AB19">
    <cfRule type="cellIs" dxfId="3" priority="29" operator="greaterThanOrEqual">
      <formula>30</formula>
    </cfRule>
    <cfRule type="cellIs" dxfId="2" priority="30" operator="lessThan">
      <formula>30</formula>
    </cfRule>
  </conditionalFormatting>
  <conditionalFormatting sqref="AC9">
    <cfRule type="expression" dxfId="1" priority="3">
      <formula>$Y$2&gt;0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34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145</v>
      </c>
      <c r="B2" s="25" t="s">
        <v>108</v>
      </c>
      <c r="C2" s="25" t="s">
        <v>129</v>
      </c>
      <c r="D2" s="25" t="s">
        <v>146</v>
      </c>
    </row>
    <row r="3" spans="1:13" x14ac:dyDescent="0.3">
      <c r="A3" s="27" t="s">
        <v>139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132</v>
      </c>
      <c r="K3" s="190"/>
      <c r="L3" s="190"/>
      <c r="M3" s="190"/>
    </row>
    <row r="4" spans="1:13" x14ac:dyDescent="0.3">
      <c r="A4" s="35" t="s">
        <v>137</v>
      </c>
      <c r="B4" s="36"/>
      <c r="C4" s="26"/>
      <c r="D4" s="38">
        <f>IF('טופס הזמנה'!D11="בחר צבע ↓",1,2)</f>
        <v>1</v>
      </c>
      <c r="F4" s="190" t="s">
        <v>133</v>
      </c>
      <c r="G4" s="190"/>
      <c r="J4" s="51" t="s">
        <v>108</v>
      </c>
      <c r="K4" s="52" t="s">
        <v>110</v>
      </c>
      <c r="L4" s="52" t="s">
        <v>111</v>
      </c>
      <c r="M4" s="53" t="s">
        <v>118</v>
      </c>
    </row>
    <row r="5" spans="1:13" x14ac:dyDescent="0.3">
      <c r="A5" s="30" t="s">
        <v>138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119</v>
      </c>
    </row>
    <row r="6" spans="1:13" x14ac:dyDescent="0.3">
      <c r="A6" s="30" t="s">
        <v>131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119</v>
      </c>
    </row>
    <row r="7" spans="1:13" ht="14.5" thickBot="1" x14ac:dyDescent="0.35">
      <c r="A7" s="32" t="s">
        <v>134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119</v>
      </c>
    </row>
    <row r="8" spans="1:13" x14ac:dyDescent="0.3">
      <c r="A8" s="27" t="s">
        <v>140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119</v>
      </c>
    </row>
    <row r="9" spans="1:13" x14ac:dyDescent="0.3">
      <c r="A9" s="35" t="s">
        <v>141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119</v>
      </c>
    </row>
    <row r="10" spans="1:13" x14ac:dyDescent="0.3">
      <c r="A10" s="30" t="s">
        <v>142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119</v>
      </c>
    </row>
    <row r="11" spans="1:13" x14ac:dyDescent="0.3">
      <c r="A11" s="30" t="s">
        <v>135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119</v>
      </c>
    </row>
    <row r="12" spans="1:13" ht="14.5" thickBot="1" x14ac:dyDescent="0.35">
      <c r="A12" s="32" t="s">
        <v>136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216</v>
      </c>
      <c r="K12" s="10" t="s">
        <v>221</v>
      </c>
      <c r="L12" s="10">
        <v>2</v>
      </c>
      <c r="M12" s="50" t="s">
        <v>224</v>
      </c>
    </row>
    <row r="13" spans="1:13" x14ac:dyDescent="0.3">
      <c r="A13" s="27" t="s">
        <v>143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119</v>
      </c>
    </row>
    <row r="14" spans="1:13" x14ac:dyDescent="0.3">
      <c r="A14" s="35" t="s">
        <v>144</v>
      </c>
      <c r="B14" s="36"/>
      <c r="C14" s="26"/>
      <c r="D14" s="38">
        <f>IF('טופס הזמנה'!D21="בחר צבע ↓",1,2)</f>
        <v>1</v>
      </c>
      <c r="F14" s="1"/>
      <c r="J14" s="49" t="s">
        <v>210</v>
      </c>
      <c r="K14" s="10" t="s">
        <v>99</v>
      </c>
      <c r="L14" s="10">
        <v>2</v>
      </c>
      <c r="M14" s="50" t="s">
        <v>119</v>
      </c>
    </row>
    <row r="15" spans="1:13" x14ac:dyDescent="0.3">
      <c r="A15" s="30" t="s">
        <v>148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211</v>
      </c>
      <c r="K15" s="10" t="s">
        <v>95</v>
      </c>
      <c r="L15" s="10">
        <v>2</v>
      </c>
      <c r="M15" s="50" t="s">
        <v>119</v>
      </c>
    </row>
    <row r="16" spans="1:13" x14ac:dyDescent="0.3">
      <c r="A16" s="30" t="s">
        <v>149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209</v>
      </c>
      <c r="K16" s="10" t="s">
        <v>94</v>
      </c>
      <c r="L16" s="10">
        <v>2</v>
      </c>
      <c r="M16" s="50" t="s">
        <v>119</v>
      </c>
    </row>
    <row r="17" spans="1:13" ht="14.5" thickBot="1" x14ac:dyDescent="0.35">
      <c r="A17" s="32" t="s">
        <v>150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205</v>
      </c>
      <c r="K17" s="10" t="s">
        <v>208</v>
      </c>
      <c r="L17" s="10">
        <v>2</v>
      </c>
      <c r="M17" s="50" t="s">
        <v>119</v>
      </c>
    </row>
    <row r="18" spans="1:13" x14ac:dyDescent="0.3">
      <c r="A18" s="27" t="s">
        <v>152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204</v>
      </c>
      <c r="K18" s="10" t="s">
        <v>207</v>
      </c>
      <c r="L18" s="10">
        <v>2</v>
      </c>
      <c r="M18" s="50" t="s">
        <v>119</v>
      </c>
    </row>
    <row r="19" spans="1:13" x14ac:dyDescent="0.3">
      <c r="A19" s="35" t="s">
        <v>153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119</v>
      </c>
    </row>
    <row r="20" spans="1:13" x14ac:dyDescent="0.3">
      <c r="A20" s="30" t="s">
        <v>154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119</v>
      </c>
    </row>
    <row r="21" spans="1:13" x14ac:dyDescent="0.3">
      <c r="A21" s="30" t="s">
        <v>155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119</v>
      </c>
    </row>
    <row r="22" spans="1:13" ht="14.5" thickBot="1" x14ac:dyDescent="0.35">
      <c r="A22" s="32" t="s">
        <v>156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119</v>
      </c>
    </row>
    <row r="23" spans="1:13" x14ac:dyDescent="0.3">
      <c r="A23" s="27" t="s">
        <v>158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213</v>
      </c>
      <c r="K23" s="55" t="s">
        <v>102</v>
      </c>
      <c r="L23" s="55">
        <v>2</v>
      </c>
      <c r="M23" s="57" t="s">
        <v>119</v>
      </c>
    </row>
    <row r="24" spans="1:13" x14ac:dyDescent="0.3">
      <c r="A24" s="35" t="s">
        <v>159</v>
      </c>
      <c r="B24" s="36"/>
      <c r="C24" s="26"/>
      <c r="D24" s="38">
        <f>IF('טופס הזמנה'!D31="בחר צבע ↓",1,2)</f>
        <v>1</v>
      </c>
      <c r="J24" t="s">
        <v>203</v>
      </c>
      <c r="K24" s="10" t="s">
        <v>207</v>
      </c>
      <c r="L24" s="10">
        <v>2</v>
      </c>
      <c r="M24" s="50" t="s">
        <v>119</v>
      </c>
    </row>
    <row r="25" spans="1:13" x14ac:dyDescent="0.3">
      <c r="A25" s="30" t="s">
        <v>160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207</v>
      </c>
      <c r="L25" s="55">
        <v>2</v>
      </c>
      <c r="M25" s="50" t="s">
        <v>119</v>
      </c>
    </row>
    <row r="26" spans="1:13" x14ac:dyDescent="0.3">
      <c r="A26" s="30" t="s">
        <v>161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119</v>
      </c>
    </row>
    <row r="27" spans="1:13" ht="14.5" thickBot="1" x14ac:dyDescent="0.35">
      <c r="A27" s="32" t="s">
        <v>162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119</v>
      </c>
    </row>
    <row r="28" spans="1:13" x14ac:dyDescent="0.3">
      <c r="A28" s="27" t="s">
        <v>164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215</v>
      </c>
      <c r="K28" s="10" t="s">
        <v>105</v>
      </c>
      <c r="L28" s="55">
        <v>2</v>
      </c>
      <c r="M28" s="50" t="s">
        <v>119</v>
      </c>
    </row>
    <row r="29" spans="1:13" x14ac:dyDescent="0.3">
      <c r="A29" s="35" t="s">
        <v>165</v>
      </c>
      <c r="B29" s="36"/>
      <c r="C29" s="26"/>
      <c r="D29" s="38">
        <f>IF('טופס הזמנה'!D36="בחר צבע ↓",1,2)</f>
        <v>1</v>
      </c>
      <c r="J29" s="1" t="s">
        <v>215</v>
      </c>
      <c r="K29" s="10"/>
      <c r="L29" s="10"/>
      <c r="M29" s="50" t="s">
        <v>119</v>
      </c>
    </row>
    <row r="30" spans="1:13" x14ac:dyDescent="0.3">
      <c r="A30" s="30" t="s">
        <v>166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119</v>
      </c>
    </row>
    <row r="31" spans="1:13" x14ac:dyDescent="0.3">
      <c r="A31" s="30" t="s">
        <v>167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119</v>
      </c>
    </row>
    <row r="32" spans="1:13" ht="14.5" thickBot="1" x14ac:dyDescent="0.35">
      <c r="A32" s="32" t="s">
        <v>168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218</v>
      </c>
      <c r="K32" s="10" t="s">
        <v>221</v>
      </c>
      <c r="L32" s="10">
        <v>2</v>
      </c>
      <c r="M32" s="50" t="s">
        <v>224</v>
      </c>
    </row>
    <row r="33" spans="1:13" x14ac:dyDescent="0.3">
      <c r="A33" s="27" t="s">
        <v>170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220</v>
      </c>
      <c r="K33" s="10" t="s">
        <v>222</v>
      </c>
      <c r="L33" s="10">
        <v>2</v>
      </c>
      <c r="M33" s="50" t="s">
        <v>224</v>
      </c>
    </row>
    <row r="34" spans="1:13" x14ac:dyDescent="0.3">
      <c r="A34" s="35" t="s">
        <v>171</v>
      </c>
      <c r="B34" s="36"/>
      <c r="C34" s="26"/>
      <c r="D34" s="38">
        <f>IF('טופס הזמנה'!D41="בחר צבע ↓",1,2)</f>
        <v>1</v>
      </c>
      <c r="J34" s="49" t="s">
        <v>219</v>
      </c>
      <c r="K34" s="10" t="s">
        <v>221</v>
      </c>
      <c r="L34" s="10">
        <v>2</v>
      </c>
      <c r="M34" s="50" t="s">
        <v>224</v>
      </c>
    </row>
    <row r="35" spans="1:13" x14ac:dyDescent="0.3">
      <c r="A35" s="30" t="s">
        <v>172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212</v>
      </c>
      <c r="K35" s="10" t="s">
        <v>103</v>
      </c>
      <c r="L35" s="10">
        <v>2</v>
      </c>
      <c r="M35" s="50" t="s">
        <v>119</v>
      </c>
    </row>
    <row r="36" spans="1:13" x14ac:dyDescent="0.3">
      <c r="A36" s="30" t="s">
        <v>173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214</v>
      </c>
      <c r="K36" s="10" t="s">
        <v>103</v>
      </c>
      <c r="L36" s="10">
        <v>2</v>
      </c>
      <c r="M36" s="50" t="s">
        <v>119</v>
      </c>
    </row>
    <row r="37" spans="1:13" ht="14.5" thickBot="1" x14ac:dyDescent="0.35">
      <c r="A37" s="32" t="s">
        <v>174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221</v>
      </c>
      <c r="K37" s="10" t="s">
        <v>221</v>
      </c>
      <c r="L37" s="10">
        <v>2</v>
      </c>
      <c r="M37" s="50" t="s">
        <v>224</v>
      </c>
    </row>
    <row r="38" spans="1:13" x14ac:dyDescent="0.3">
      <c r="J38" s="49" t="s">
        <v>217</v>
      </c>
      <c r="K38" s="10" t="s">
        <v>221</v>
      </c>
      <c r="L38" s="10">
        <v>2</v>
      </c>
      <c r="M38" s="50" t="s">
        <v>224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119</v>
      </c>
    </row>
    <row r="40" spans="1:13" x14ac:dyDescent="0.3">
      <c r="J40" s="1" t="s">
        <v>238</v>
      </c>
      <c r="K40" s="10" t="s">
        <v>221</v>
      </c>
      <c r="L40" s="10">
        <v>2</v>
      </c>
      <c r="M40" s="50" t="s">
        <v>242</v>
      </c>
    </row>
    <row r="41" spans="1:13" x14ac:dyDescent="0.3">
      <c r="J41" s="1" t="s">
        <v>239</v>
      </c>
      <c r="K41" s="10" t="s">
        <v>221</v>
      </c>
      <c r="L41" s="10">
        <v>2</v>
      </c>
      <c r="M41" s="50" t="s">
        <v>242</v>
      </c>
    </row>
    <row r="42" spans="1:13" x14ac:dyDescent="0.3">
      <c r="J42" s="1" t="s">
        <v>240</v>
      </c>
      <c r="K42" s="10" t="s">
        <v>221</v>
      </c>
      <c r="L42" s="10">
        <v>2</v>
      </c>
      <c r="M42" s="50" t="s">
        <v>242</v>
      </c>
    </row>
    <row r="43" spans="1:13" x14ac:dyDescent="0.3">
      <c r="J43" s="1" t="s">
        <v>241</v>
      </c>
      <c r="K43" s="10" t="s">
        <v>221</v>
      </c>
      <c r="L43" s="10">
        <v>2</v>
      </c>
      <c r="M43" s="50" t="s">
        <v>242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topLeftCell="A12" workbookViewId="0">
      <selection activeCell="E69" sqref="E69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121</v>
      </c>
    </row>
    <row r="4" spans="2:7" x14ac:dyDescent="0.3">
      <c r="B4" s="7" t="s">
        <v>93</v>
      </c>
      <c r="C4" s="7" t="s">
        <v>116</v>
      </c>
      <c r="E4" s="6" t="s">
        <v>115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241</v>
      </c>
      <c r="C6" s="1">
        <v>17</v>
      </c>
      <c r="E6" s="1" t="s">
        <v>55</v>
      </c>
      <c r="G6" s="1" t="s">
        <v>188</v>
      </c>
    </row>
    <row r="7" spans="2:7" x14ac:dyDescent="0.3">
      <c r="B7" s="1" t="s">
        <v>239</v>
      </c>
      <c r="C7" s="1">
        <v>21</v>
      </c>
      <c r="E7" s="1" t="s">
        <v>231</v>
      </c>
      <c r="G7" s="1" t="s">
        <v>230</v>
      </c>
    </row>
    <row r="8" spans="2:7" x14ac:dyDescent="0.3">
      <c r="B8" s="1" t="s">
        <v>238</v>
      </c>
      <c r="C8" s="1">
        <v>18</v>
      </c>
      <c r="E8" t="s">
        <v>185</v>
      </c>
      <c r="G8" s="1" t="s">
        <v>189</v>
      </c>
    </row>
    <row r="9" spans="2:7" x14ac:dyDescent="0.3">
      <c r="B9" s="1" t="s">
        <v>240</v>
      </c>
      <c r="C9" s="1">
        <v>25</v>
      </c>
      <c r="G9" s="1" t="s">
        <v>39</v>
      </c>
    </row>
    <row r="10" spans="2:7" x14ac:dyDescent="0.3">
      <c r="B10" s="1" t="s">
        <v>45</v>
      </c>
      <c r="C10" s="1">
        <v>20</v>
      </c>
      <c r="G10" s="1" t="s">
        <v>40</v>
      </c>
    </row>
    <row r="11" spans="2:7" x14ac:dyDescent="0.3">
      <c r="B11" s="1" t="s">
        <v>46</v>
      </c>
      <c r="C11" s="1">
        <v>24</v>
      </c>
      <c r="G11" s="1" t="s">
        <v>190</v>
      </c>
    </row>
    <row r="12" spans="2:7" x14ac:dyDescent="0.3">
      <c r="B12" s="1" t="s">
        <v>47</v>
      </c>
      <c r="C12" s="1">
        <v>26</v>
      </c>
    </row>
    <row r="13" spans="2:7" x14ac:dyDescent="0.3">
      <c r="B13" s="49" t="s">
        <v>48</v>
      </c>
      <c r="C13" s="1">
        <v>20</v>
      </c>
    </row>
    <row r="14" spans="2:7" x14ac:dyDescent="0.3">
      <c r="B14" s="49" t="s">
        <v>49</v>
      </c>
      <c r="C14" s="1">
        <v>50</v>
      </c>
    </row>
    <row r="15" spans="2:7" x14ac:dyDescent="0.3">
      <c r="B15" s="49" t="s">
        <v>50</v>
      </c>
      <c r="C15" s="1">
        <v>45</v>
      </c>
    </row>
    <row r="16" spans="2:7" x14ac:dyDescent="0.3">
      <c r="B16" s="49" t="s">
        <v>51</v>
      </c>
      <c r="C16" s="1">
        <v>28</v>
      </c>
    </row>
    <row r="17" spans="2:4" x14ac:dyDescent="0.3">
      <c r="B17" s="54" t="s">
        <v>77</v>
      </c>
      <c r="C17" s="1">
        <v>29</v>
      </c>
    </row>
    <row r="18" spans="2:4" x14ac:dyDescent="0.3">
      <c r="B18" s="54" t="s">
        <v>52</v>
      </c>
      <c r="C18" s="1">
        <v>30</v>
      </c>
    </row>
    <row r="19" spans="2:4" x14ac:dyDescent="0.3">
      <c r="B19" s="1" t="s">
        <v>78</v>
      </c>
      <c r="C19" s="1">
        <v>50</v>
      </c>
    </row>
    <row r="20" spans="2:4" x14ac:dyDescent="0.3">
      <c r="B20" s="1" t="s">
        <v>203</v>
      </c>
      <c r="C20" s="1">
        <v>14</v>
      </c>
    </row>
    <row r="21" spans="2:4" x14ac:dyDescent="0.3">
      <c r="B21" s="1" t="s">
        <v>43</v>
      </c>
      <c r="C21" s="1">
        <v>15</v>
      </c>
    </row>
    <row r="22" spans="2:4" x14ac:dyDescent="0.3">
      <c r="B22" s="1" t="s">
        <v>204</v>
      </c>
      <c r="C22" s="1">
        <v>10</v>
      </c>
    </row>
    <row r="23" spans="2:4" x14ac:dyDescent="0.3">
      <c r="B23" s="1" t="s">
        <v>205</v>
      </c>
      <c r="C23" s="1">
        <v>15</v>
      </c>
    </row>
    <row r="24" spans="2:4" x14ac:dyDescent="0.3">
      <c r="B24" s="1" t="s">
        <v>221</v>
      </c>
      <c r="C24" s="1">
        <v>30</v>
      </c>
    </row>
    <row r="25" spans="2:4" x14ac:dyDescent="0.3">
      <c r="B25" s="1" t="s">
        <v>218</v>
      </c>
      <c r="C25" s="1">
        <v>29</v>
      </c>
    </row>
    <row r="26" spans="2:4" ht="25" x14ac:dyDescent="0.5">
      <c r="B26" s="19" t="s">
        <v>122</v>
      </c>
      <c r="C26" s="13"/>
      <c r="D26" s="13"/>
    </row>
    <row r="27" spans="2:4" ht="14.5" thickBot="1" x14ac:dyDescent="0.35"/>
    <row r="28" spans="2:4" x14ac:dyDescent="0.3">
      <c r="B28" s="14" t="s">
        <v>124</v>
      </c>
    </row>
    <row r="29" spans="2:4" ht="14.5" thickBot="1" x14ac:dyDescent="0.35">
      <c r="B29" s="15">
        <f ca="1">TODAY()</f>
        <v>45774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123</v>
      </c>
    </row>
    <row r="33" spans="2:3" x14ac:dyDescent="0.3">
      <c r="B33" s="42" t="s">
        <v>68</v>
      </c>
      <c r="C33" s="44" t="s">
        <v>120</v>
      </c>
    </row>
    <row r="34" spans="2:3" x14ac:dyDescent="0.3">
      <c r="B34" s="45" t="s">
        <v>55</v>
      </c>
      <c r="C34" s="46">
        <f ca="1">B29+7</f>
        <v>45781</v>
      </c>
    </row>
    <row r="35" spans="2:3" x14ac:dyDescent="0.3">
      <c r="B35" s="23" t="s">
        <v>231</v>
      </c>
      <c r="C35" s="46">
        <f ca="1">B29+3</f>
        <v>45777</v>
      </c>
    </row>
    <row r="36" spans="2:3" ht="14.5" thickBot="1" x14ac:dyDescent="0.35">
      <c r="B36" s="47" t="s">
        <v>185</v>
      </c>
      <c r="C36" s="48">
        <f ca="1">B29+3</f>
        <v>45777</v>
      </c>
    </row>
    <row r="41" spans="2:3" ht="25" x14ac:dyDescent="0.5">
      <c r="B41" s="20" t="s">
        <v>128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180</v>
      </c>
    </row>
    <row r="51" spans="2:5" ht="14.5" thickBot="1" x14ac:dyDescent="0.35"/>
    <row r="52" spans="2:5" ht="14.5" thickBot="1" x14ac:dyDescent="0.35">
      <c r="B52" s="41" t="s">
        <v>178</v>
      </c>
      <c r="D52" t="s">
        <v>114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179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183</v>
      </c>
    </row>
    <row r="62" spans="2:5" x14ac:dyDescent="0.3">
      <c r="B62" s="8" t="s">
        <v>108</v>
      </c>
      <c r="C62" s="8" t="s">
        <v>186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184</v>
      </c>
    </row>
    <row r="66" spans="2:5" x14ac:dyDescent="0.3">
      <c r="C66" s="10" t="s">
        <v>68</v>
      </c>
      <c r="D66" s="10">
        <v>1</v>
      </c>
      <c r="E66" s="10" t="s">
        <v>191</v>
      </c>
    </row>
    <row r="67" spans="2:5" x14ac:dyDescent="0.3">
      <c r="C67" s="10" t="s">
        <v>55</v>
      </c>
      <c r="D67" s="10">
        <v>2</v>
      </c>
      <c r="E67" s="10" t="s">
        <v>192</v>
      </c>
    </row>
    <row r="68" spans="2:5" x14ac:dyDescent="0.3">
      <c r="C68" s="23" t="s">
        <v>231</v>
      </c>
      <c r="D68" s="10">
        <v>3</v>
      </c>
      <c r="E68" t="s">
        <v>245</v>
      </c>
    </row>
    <row r="69" spans="2:5" x14ac:dyDescent="0.3">
      <c r="C69" s="10" t="s">
        <v>185</v>
      </c>
      <c r="D69" s="10">
        <v>4</v>
      </c>
      <c r="E69" s="10" t="s">
        <v>193</v>
      </c>
    </row>
    <row r="73" spans="2:5" ht="25" x14ac:dyDescent="0.5">
      <c r="B73" s="20" t="s">
        <v>194</v>
      </c>
    </row>
    <row r="76" spans="2:5" x14ac:dyDescent="0.3">
      <c r="B76" s="8" t="s">
        <v>114</v>
      </c>
      <c r="C76" s="10">
        <f>'טופס הזמנה'!AA18</f>
        <v>0</v>
      </c>
      <c r="D76" s="10">
        <v>1</v>
      </c>
    </row>
    <row r="77" spans="2:5" x14ac:dyDescent="0.3">
      <c r="B77" s="8" t="s">
        <v>195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92" t="s">
        <v>7</v>
      </c>
      <c r="C78" s="193"/>
      <c r="D78" s="8">
        <f>SUM(D76:D77)</f>
        <v>1</v>
      </c>
    </row>
    <row r="80" spans="2:5" x14ac:dyDescent="0.3">
      <c r="B80" s="190" t="s">
        <v>107</v>
      </c>
      <c r="C80" s="190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231</v>
      </c>
      <c r="C84" s="9">
        <v>1</v>
      </c>
    </row>
    <row r="85" spans="2:3" x14ac:dyDescent="0.3">
      <c r="B85" s="10" t="s">
        <v>185</v>
      </c>
      <c r="C85" s="9">
        <v>1</v>
      </c>
    </row>
    <row r="90" spans="2:3" ht="25" x14ac:dyDescent="0.5">
      <c r="B90" s="20" t="s">
        <v>229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227</v>
      </c>
      <c r="C93">
        <f>C76*-3.5</f>
        <v>0</v>
      </c>
    </row>
    <row r="94" spans="2:3" x14ac:dyDescent="0.3">
      <c r="B94" t="s">
        <v>228</v>
      </c>
      <c r="C94">
        <v>0</v>
      </c>
    </row>
  </sheetData>
  <mergeCells count="2">
    <mergeCell ref="B80:C80"/>
    <mergeCell ref="B78:C78"/>
  </mergeCells>
  <conditionalFormatting sqref="D8:F8 G9 C12">
    <cfRule type="cellIs" dxfId="0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topLeftCell="AF1" zoomScaleNormal="100" workbookViewId="0">
      <selection activeCell="AH15" sqref="AH15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200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203</v>
      </c>
      <c r="AC2" s="2"/>
      <c r="AD2" s="2" t="s">
        <v>43</v>
      </c>
      <c r="AE2" s="2"/>
      <c r="AF2" s="2" t="s">
        <v>204</v>
      </c>
      <c r="AG2" s="2"/>
      <c r="AH2" s="2" t="s">
        <v>205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221</v>
      </c>
      <c r="AT2" s="2" t="s">
        <v>222</v>
      </c>
      <c r="AV2" s="6" t="s">
        <v>224</v>
      </c>
      <c r="AX2" s="6" t="s">
        <v>112</v>
      </c>
      <c r="AZ2" s="6" t="s">
        <v>117</v>
      </c>
      <c r="BB2" s="6" t="s">
        <v>202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223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225</v>
      </c>
      <c r="AX4" s="1" t="s">
        <v>20</v>
      </c>
      <c r="AZ4" s="11" t="s">
        <v>226</v>
      </c>
      <c r="BB4" t="s">
        <v>201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233</v>
      </c>
      <c r="AF7" s="4" t="s">
        <v>19</v>
      </c>
      <c r="AH7" s="4" t="s">
        <v>206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234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235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236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237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2025-04-27T12:13:00Z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